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080" windowHeight="12300"/>
  </bookViews>
  <sheets>
    <sheet name="Zestawienie materiałów" sheetId="1" r:id="rId1"/>
    <sheet name="Zestawienie materiałów (2)" sheetId="6" r:id="rId2"/>
    <sheet name="Baza" sheetId="5" r:id="rId3"/>
  </sheets>
  <definedNames>
    <definedName name="_xlnm.Print_Area" localSheetId="0">'Zestawienie materiałów'!$B$1:$N$47</definedName>
    <definedName name="_xlnm.Print_Area" localSheetId="1">'Zestawienie materiałów (2)'!$B$1:$N$47</definedName>
  </definedNames>
  <calcPr calcId="145621" calcMode="manual"/>
</workbook>
</file>

<file path=xl/calcChain.xml><?xml version="1.0" encoding="utf-8"?>
<calcChain xmlns="http://schemas.openxmlformats.org/spreadsheetml/2006/main">
  <c r="A35" i="6" l="1"/>
  <c r="J34" i="6"/>
  <c r="I34" i="6"/>
  <c r="H34" i="6"/>
  <c r="G34" i="6"/>
  <c r="F34" i="6"/>
  <c r="E34" i="6"/>
  <c r="D34" i="6"/>
  <c r="K34" i="6" s="1"/>
  <c r="L34" i="6" s="1"/>
  <c r="A34" i="6"/>
  <c r="M34" i="6" s="1"/>
  <c r="J33" i="6"/>
  <c r="I33" i="6"/>
  <c r="H33" i="6"/>
  <c r="G33" i="6"/>
  <c r="F33" i="6"/>
  <c r="E33" i="6"/>
  <c r="D33" i="6"/>
  <c r="K33" i="6" s="1"/>
  <c r="L33" i="6" s="1"/>
  <c r="J32" i="6"/>
  <c r="I32" i="6"/>
  <c r="H32" i="6"/>
  <c r="G32" i="6"/>
  <c r="F32" i="6"/>
  <c r="E32" i="6"/>
  <c r="D32" i="6"/>
  <c r="K32" i="6" s="1"/>
  <c r="L32" i="6" s="1"/>
  <c r="J31" i="6"/>
  <c r="I31" i="6"/>
  <c r="H31" i="6"/>
  <c r="D31" i="6"/>
  <c r="K31" i="6" s="1"/>
  <c r="L31" i="6" s="1"/>
  <c r="A32" i="6"/>
  <c r="J30" i="6"/>
  <c r="I30" i="6"/>
  <c r="H30" i="6"/>
  <c r="D30" i="6"/>
  <c r="K30" i="6" s="1"/>
  <c r="L30" i="6" s="1"/>
  <c r="M30" i="6"/>
  <c r="J29" i="6"/>
  <c r="I29" i="6"/>
  <c r="H29" i="6"/>
  <c r="D29" i="6"/>
  <c r="K29" i="6" s="1"/>
  <c r="L29" i="6" s="1"/>
  <c r="J28" i="6"/>
  <c r="I28" i="6"/>
  <c r="H28" i="6"/>
  <c r="D28" i="6"/>
  <c r="K28" i="6" s="1"/>
  <c r="L28" i="6" s="1"/>
  <c r="J27" i="6"/>
  <c r="I27" i="6"/>
  <c r="H27" i="6"/>
  <c r="D27" i="6"/>
  <c r="K27" i="6" s="1"/>
  <c r="L27" i="6" s="1"/>
  <c r="A28" i="6"/>
  <c r="J26" i="6"/>
  <c r="I26" i="6"/>
  <c r="H26" i="6"/>
  <c r="D26" i="6"/>
  <c r="K26" i="6" s="1"/>
  <c r="L26" i="6" s="1"/>
  <c r="J25" i="6"/>
  <c r="I25" i="6"/>
  <c r="H25" i="6"/>
  <c r="D25" i="6"/>
  <c r="K25" i="6" s="1"/>
  <c r="L25" i="6" s="1"/>
  <c r="A25" i="6"/>
  <c r="A26" i="6" s="1"/>
  <c r="M26" i="6" s="1"/>
  <c r="A24" i="6"/>
  <c r="A21" i="6"/>
  <c r="J20" i="6"/>
  <c r="I20" i="6"/>
  <c r="H20" i="6"/>
  <c r="G20" i="6"/>
  <c r="F20" i="6"/>
  <c r="E20" i="6"/>
  <c r="D20" i="6"/>
  <c r="K20" i="6" s="1"/>
  <c r="L20" i="6" s="1"/>
  <c r="A20" i="6"/>
  <c r="M20" i="6" s="1"/>
  <c r="J19" i="6"/>
  <c r="I19" i="6"/>
  <c r="H19" i="6"/>
  <c r="G19" i="6"/>
  <c r="K19" i="6" s="1"/>
  <c r="L19" i="6" s="1"/>
  <c r="F19" i="6"/>
  <c r="E19" i="6"/>
  <c r="D19" i="6"/>
  <c r="J18" i="6"/>
  <c r="I18" i="6"/>
  <c r="H18" i="6"/>
  <c r="G18" i="6"/>
  <c r="K18" i="6" s="1"/>
  <c r="L18" i="6" s="1"/>
  <c r="F18" i="6"/>
  <c r="E18" i="6"/>
  <c r="D18" i="6"/>
  <c r="J17" i="6"/>
  <c r="I17" i="6"/>
  <c r="H17" i="6"/>
  <c r="D17" i="6"/>
  <c r="K17" i="6" s="1"/>
  <c r="L17" i="6" s="1"/>
  <c r="J16" i="6"/>
  <c r="I16" i="6"/>
  <c r="H16" i="6"/>
  <c r="D16" i="6"/>
  <c r="K16" i="6" s="1"/>
  <c r="L16" i="6" s="1"/>
  <c r="J15" i="6"/>
  <c r="I15" i="6"/>
  <c r="H15" i="6"/>
  <c r="D15" i="6"/>
  <c r="K15" i="6" s="1"/>
  <c r="L15" i="6" s="1"/>
  <c r="J14" i="6"/>
  <c r="I14" i="6"/>
  <c r="H14" i="6"/>
  <c r="D14" i="6"/>
  <c r="K14" i="6" s="1"/>
  <c r="L14" i="6" s="1"/>
  <c r="J13" i="6"/>
  <c r="I13" i="6"/>
  <c r="H13" i="6"/>
  <c r="D13" i="6"/>
  <c r="K13" i="6" s="1"/>
  <c r="L13" i="6" s="1"/>
  <c r="J12" i="6"/>
  <c r="I12" i="6"/>
  <c r="H12" i="6"/>
  <c r="D12" i="6"/>
  <c r="K12" i="6" s="1"/>
  <c r="L12" i="6" s="1"/>
  <c r="J11" i="6"/>
  <c r="I11" i="6"/>
  <c r="H11" i="6"/>
  <c r="D11" i="6"/>
  <c r="K11" i="6" s="1"/>
  <c r="L11" i="6" s="1"/>
  <c r="M11" i="6" s="1"/>
  <c r="A11" i="6"/>
  <c r="A12" i="6" s="1"/>
  <c r="A10" i="6"/>
  <c r="O34" i="1"/>
  <c r="A34" i="1"/>
  <c r="O33" i="1"/>
  <c r="J33" i="1"/>
  <c r="I33" i="1"/>
  <c r="H33" i="1"/>
  <c r="G33" i="1"/>
  <c r="F33" i="1"/>
  <c r="E33" i="1"/>
  <c r="D33" i="1"/>
  <c r="K33" i="1" s="1"/>
  <c r="L33" i="1" s="1"/>
  <c r="A33" i="1"/>
  <c r="M33" i="1" s="1"/>
  <c r="J32" i="1"/>
  <c r="I32" i="1"/>
  <c r="H32" i="1"/>
  <c r="G32" i="1"/>
  <c r="F32" i="1"/>
  <c r="E32" i="1"/>
  <c r="D32" i="1"/>
  <c r="K32" i="1" s="1"/>
  <c r="L32" i="1" s="1"/>
  <c r="O31" i="1"/>
  <c r="J31" i="1"/>
  <c r="I31" i="1"/>
  <c r="H31" i="1"/>
  <c r="G31" i="1"/>
  <c r="F31" i="1"/>
  <c r="E31" i="1"/>
  <c r="D31" i="1"/>
  <c r="K31" i="1" s="1"/>
  <c r="L31" i="1" s="1"/>
  <c r="J30" i="1"/>
  <c r="I30" i="1"/>
  <c r="H30" i="1"/>
  <c r="D30" i="1"/>
  <c r="J29" i="1"/>
  <c r="I29" i="1"/>
  <c r="H29" i="1"/>
  <c r="D29" i="1"/>
  <c r="K29" i="1" s="1"/>
  <c r="L29" i="1" s="1"/>
  <c r="J28" i="1"/>
  <c r="I28" i="1"/>
  <c r="H28" i="1"/>
  <c r="D28" i="1"/>
  <c r="K28" i="1" s="1"/>
  <c r="L28" i="1" s="1"/>
  <c r="J27" i="1"/>
  <c r="I27" i="1"/>
  <c r="H27" i="1"/>
  <c r="D27" i="1"/>
  <c r="K27" i="1" s="1"/>
  <c r="L27" i="1" s="1"/>
  <c r="J26" i="1"/>
  <c r="I26" i="1"/>
  <c r="H26" i="1"/>
  <c r="D26" i="1"/>
  <c r="K26" i="1" s="1"/>
  <c r="L26" i="1" s="1"/>
  <c r="J25" i="1"/>
  <c r="I25" i="1"/>
  <c r="H25" i="1"/>
  <c r="D25" i="1"/>
  <c r="K25" i="1" s="1"/>
  <c r="L25" i="1" s="1"/>
  <c r="J24" i="1"/>
  <c r="I24" i="1"/>
  <c r="H24" i="1"/>
  <c r="D24" i="1"/>
  <c r="K24" i="1" s="1"/>
  <c r="L24" i="1" s="1"/>
  <c r="A24" i="1"/>
  <c r="O23" i="1"/>
  <c r="A23" i="1"/>
  <c r="O22" i="1"/>
  <c r="M12" i="6" l="1"/>
  <c r="A13" i="6"/>
  <c r="A33" i="6"/>
  <c r="M33" i="6" s="1"/>
  <c r="M32" i="6"/>
  <c r="A29" i="6"/>
  <c r="M29" i="6" s="1"/>
  <c r="M28" i="6"/>
  <c r="O24" i="1"/>
  <c r="K30" i="1"/>
  <c r="L30" i="1" s="1"/>
  <c r="M25" i="6"/>
  <c r="M27" i="6"/>
  <c r="M31" i="6"/>
  <c r="A25" i="1"/>
  <c r="M24" i="1"/>
  <c r="C46" i="6"/>
  <c r="A46" i="6"/>
  <c r="O10" i="6"/>
  <c r="O9" i="6"/>
  <c r="N2" i="6"/>
  <c r="A21" i="1"/>
  <c r="O20" i="1"/>
  <c r="O21" i="1"/>
  <c r="D19" i="1"/>
  <c r="E19" i="1"/>
  <c r="F19" i="1"/>
  <c r="G19" i="1"/>
  <c r="G18" i="1"/>
  <c r="F18" i="1"/>
  <c r="E18" i="1"/>
  <c r="D18" i="1"/>
  <c r="E20" i="1"/>
  <c r="F20" i="1"/>
  <c r="G20" i="1"/>
  <c r="K19" i="5"/>
  <c r="A11" i="1"/>
  <c r="A12" i="1" s="1"/>
  <c r="A14" i="1" s="1"/>
  <c r="A15" i="1" s="1"/>
  <c r="A17" i="1" s="1"/>
  <c r="A18" i="1" s="1"/>
  <c r="A19" i="1" s="1"/>
  <c r="A20" i="1" s="1"/>
  <c r="A14" i="6" l="1"/>
  <c r="M13" i="6"/>
  <c r="M25" i="1"/>
  <c r="A26" i="1"/>
  <c r="O25" i="1"/>
  <c r="O26" i="1" s="1"/>
  <c r="O11" i="6"/>
  <c r="O12" i="6" s="1"/>
  <c r="C46" i="1"/>
  <c r="A15" i="6" l="1"/>
  <c r="M14" i="6"/>
  <c r="A27" i="1"/>
  <c r="M26" i="1"/>
  <c r="O13" i="6"/>
  <c r="H14" i="1"/>
  <c r="H15" i="1"/>
  <c r="H16" i="1"/>
  <c r="H17" i="1"/>
  <c r="H18" i="1"/>
  <c r="H19" i="1"/>
  <c r="H20" i="1"/>
  <c r="H11" i="1"/>
  <c r="H12" i="1"/>
  <c r="J14" i="1"/>
  <c r="J16" i="1"/>
  <c r="J20" i="1"/>
  <c r="D20" i="1"/>
  <c r="I20" i="1"/>
  <c r="K20" i="5"/>
  <c r="K18" i="5"/>
  <c r="A16" i="6" l="1"/>
  <c r="M15" i="6"/>
  <c r="A28" i="1"/>
  <c r="M27" i="1"/>
  <c r="O27" i="1"/>
  <c r="O28" i="1" s="1"/>
  <c r="K20" i="1"/>
  <c r="L20" i="1" s="1"/>
  <c r="M20" i="1" s="1"/>
  <c r="A17" i="6" l="1"/>
  <c r="M16" i="6"/>
  <c r="M28" i="1"/>
  <c r="A29" i="1"/>
  <c r="O29" i="1" s="1"/>
  <c r="K9" i="5"/>
  <c r="K10" i="5"/>
  <c r="K11" i="5"/>
  <c r="K12" i="5"/>
  <c r="K13" i="5"/>
  <c r="K14" i="5"/>
  <c r="K15" i="5"/>
  <c r="K16" i="5"/>
  <c r="A46" i="1"/>
  <c r="A18" i="6" l="1"/>
  <c r="M17" i="6"/>
  <c r="O17" i="6"/>
  <c r="O14" i="6" s="1"/>
  <c r="M29" i="1"/>
  <c r="O30" i="1"/>
  <c r="O15" i="6"/>
  <c r="D15" i="1"/>
  <c r="I15" i="1"/>
  <c r="J15" i="1"/>
  <c r="D17" i="1"/>
  <c r="I17" i="1"/>
  <c r="J17" i="1"/>
  <c r="I18" i="1"/>
  <c r="J18" i="1"/>
  <c r="I19" i="1"/>
  <c r="J19" i="1"/>
  <c r="D14" i="1"/>
  <c r="I14" i="1"/>
  <c r="D16" i="1"/>
  <c r="I16" i="1"/>
  <c r="A19" i="6" l="1"/>
  <c r="M19" i="6" s="1"/>
  <c r="M18" i="6"/>
  <c r="A31" i="1"/>
  <c r="M30" i="1"/>
  <c r="O16" i="6"/>
  <c r="O18" i="6" s="1"/>
  <c r="K18" i="1"/>
  <c r="L18" i="1" s="1"/>
  <c r="K19" i="1"/>
  <c r="L19" i="1" s="1"/>
  <c r="M19" i="1" s="1"/>
  <c r="K16" i="1"/>
  <c r="L16" i="1" s="1"/>
  <c r="K17" i="1"/>
  <c r="L17" i="1" s="1"/>
  <c r="K15" i="1"/>
  <c r="L15" i="1" s="1"/>
  <c r="K14" i="1"/>
  <c r="L14" i="1" s="1"/>
  <c r="D12" i="1"/>
  <c r="I12" i="1"/>
  <c r="J12" i="1"/>
  <c r="D13" i="1"/>
  <c r="H13" i="1"/>
  <c r="I13" i="1"/>
  <c r="J13" i="1"/>
  <c r="A32" i="1" l="1"/>
  <c r="M31" i="1"/>
  <c r="K12" i="1"/>
  <c r="L12" i="1" s="1"/>
  <c r="K13" i="1"/>
  <c r="L13" i="1" s="1"/>
  <c r="M32" i="1" l="1"/>
  <c r="O32" i="1"/>
  <c r="M46" i="6"/>
  <c r="M47" i="6" s="1"/>
  <c r="L4" i="6" s="1"/>
  <c r="J11" i="1"/>
  <c r="I11" i="1"/>
  <c r="D11" i="1"/>
  <c r="O10" i="1"/>
  <c r="A10" i="1"/>
  <c r="O9" i="1"/>
  <c r="N2" i="1"/>
  <c r="M14" i="1" l="1"/>
  <c r="M12" i="1"/>
  <c r="O11" i="1"/>
  <c r="O12" i="1" s="1"/>
  <c r="K11" i="1"/>
  <c r="L11" i="1" s="1"/>
  <c r="M11" i="1" s="1"/>
  <c r="M13" i="1" l="1"/>
  <c r="O13" i="1"/>
  <c r="O14" i="1" l="1"/>
  <c r="M15" i="1"/>
  <c r="O15" i="1" l="1"/>
  <c r="M16" i="1"/>
  <c r="M17" i="1" l="1"/>
  <c r="O16" i="1"/>
  <c r="O17" i="1" s="1"/>
  <c r="O18" i="1" s="1"/>
  <c r="O19" i="1" s="1"/>
  <c r="M18" i="1" l="1"/>
  <c r="M46" i="1" l="1"/>
  <c r="M47" i="1" s="1"/>
  <c r="L4" i="1" s="1"/>
</calcChain>
</file>

<file path=xl/sharedStrings.xml><?xml version="1.0" encoding="utf-8"?>
<sst xmlns="http://schemas.openxmlformats.org/spreadsheetml/2006/main" count="143" uniqueCount="48">
  <si>
    <t>Poz.</t>
  </si>
  <si>
    <t>Bl.</t>
  </si>
  <si>
    <t>x</t>
  </si>
  <si>
    <t>Materiał</t>
  </si>
  <si>
    <t>Ciężar sztuki</t>
  </si>
  <si>
    <t>Uwagi</t>
  </si>
  <si>
    <t>Długość</t>
  </si>
  <si>
    <t>-</t>
  </si>
  <si>
    <t>Sztuk w elem.</t>
  </si>
  <si>
    <t>[ mm ]</t>
  </si>
  <si>
    <t>[ kg/m ]</t>
  </si>
  <si>
    <t>[ kg ]</t>
  </si>
  <si>
    <t>Ciężar ogółem</t>
  </si>
  <si>
    <t>Ciężar 
w 
elemencie</t>
  </si>
  <si>
    <t>Opis</t>
  </si>
  <si>
    <t>Ciężar jedn. profilu</t>
  </si>
  <si>
    <t>Ilość elementów wysyłkowych</t>
  </si>
  <si>
    <t>sztuk:</t>
  </si>
  <si>
    <t>Element Wysyłkowy:</t>
  </si>
  <si>
    <t>Numer rysunku:</t>
  </si>
  <si>
    <t>Tytuł rysunku:</t>
  </si>
  <si>
    <t>Zamawiający:</t>
  </si>
  <si>
    <t>Numer zestawienia:</t>
  </si>
  <si>
    <t>strona:</t>
  </si>
  <si>
    <t>rewizja:</t>
  </si>
  <si>
    <t>ciężar (na stronie):</t>
  </si>
  <si>
    <t>Data:</t>
  </si>
  <si>
    <t xml:space="preserve">Ciężar całkowity (na str.) [ kg ]:   </t>
  </si>
  <si>
    <t xml:space="preserve">Ciężar całkowity (na str.) + 1.8% na spoiny [ kg ]:   </t>
  </si>
  <si>
    <t>Zestawienie materiału</t>
  </si>
  <si>
    <t>Sprawdzenie czy element występuje w zestawieniach materiału</t>
  </si>
  <si>
    <t>103*</t>
  </si>
  <si>
    <t>S235 J2</t>
  </si>
  <si>
    <t>106*</t>
  </si>
  <si>
    <t xml:space="preserve">PKP PLK S.A. </t>
  </si>
  <si>
    <t>L75x75x6</t>
  </si>
  <si>
    <t>L65x65x5</t>
  </si>
  <si>
    <t>Mesilo Engineering sp. z o.o. sp.k.
ul. Kościuszki 34/L306
50-012 Wrocław</t>
  </si>
  <si>
    <t>2 / 2</t>
  </si>
  <si>
    <t>1 / 2</t>
  </si>
  <si>
    <t>Dołączyć 2x20=40 x (HIT-HY 200-A + HAS-U M12x110 kl. 5.8)</t>
  </si>
  <si>
    <t>Zakład Linii Kolejowych w Zielonej Górze</t>
  </si>
  <si>
    <t>107*</t>
  </si>
  <si>
    <t>BS-1</t>
  </si>
  <si>
    <t>BS-2</t>
  </si>
  <si>
    <t>BS-3</t>
  </si>
  <si>
    <t>BS-4</t>
  </si>
  <si>
    <t>Balustrady na skrzydłach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</si>
</sst>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" fillId="0" borderId="0" xfId="0" applyFont="1"/>
    <xf numFmtId="49" fontId="1" fillId="0" borderId="19" xfId="0" applyNumberFormat="1" applyFont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quotePrefix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2" borderId="27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30" xfId="0" quotePrefix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0" fillId="0" borderId="9" xfId="0" applyBorder="1"/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quotePrefix="1" applyFont="1" applyBorder="1" applyAlignment="1">
      <alignment horizontal="center" vertical="center"/>
    </xf>
    <xf numFmtId="0" fontId="0" fillId="0" borderId="25" xfId="0" applyBorder="1"/>
    <xf numFmtId="0" fontId="1" fillId="0" borderId="33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2" xfId="0" applyBorder="1"/>
    <xf numFmtId="0" fontId="1" fillId="0" borderId="22" xfId="0" applyFont="1" applyBorder="1"/>
    <xf numFmtId="0" fontId="1" fillId="0" borderId="32" xfId="0" applyFont="1" applyBorder="1"/>
    <xf numFmtId="0" fontId="1" fillId="0" borderId="3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/>
    <xf numFmtId="0" fontId="1" fillId="0" borderId="9" xfId="0" applyFont="1" applyBorder="1"/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/>
    <xf numFmtId="0" fontId="1" fillId="0" borderId="37" xfId="0" applyFont="1" applyBorder="1"/>
    <xf numFmtId="0" fontId="1" fillId="0" borderId="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/>
    <xf numFmtId="49" fontId="1" fillId="0" borderId="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2" fillId="3" borderId="13" xfId="0" applyFont="1" applyFill="1" applyBorder="1"/>
    <xf numFmtId="0" fontId="5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/>
    <xf numFmtId="0" fontId="2" fillId="2" borderId="20" xfId="0" applyFont="1" applyFill="1" applyBorder="1"/>
    <xf numFmtId="0" fontId="2" fillId="2" borderId="13" xfId="0" applyFont="1" applyFill="1" applyBorder="1"/>
    <xf numFmtId="0" fontId="6" fillId="3" borderId="13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4" borderId="0" xfId="0" applyFont="1" applyFill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" fontId="1" fillId="4" borderId="9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24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40" xfId="0" applyFont="1" applyFill="1" applyBorder="1" applyAlignment="1">
      <alignment horizontal="left" vertical="center"/>
    </xf>
  </cellXfs>
  <cellStyles count="1">
    <cellStyle name="Normalny" xfId="0" builtinId="0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showGridLines="0" tabSelected="1" zoomScale="130" zoomScaleNormal="130" zoomScaleSheetLayoutView="100" workbookViewId="0">
      <selection activeCell="M8" sqref="M8"/>
    </sheetView>
  </sheetViews>
  <sheetFormatPr defaultRowHeight="12"/>
  <cols>
    <col min="1" max="1" width="9.25" style="1" customWidth="1"/>
    <col min="2" max="2" width="4.625" style="4" customWidth="1"/>
    <col min="3" max="3" width="5.125" style="4" customWidth="1"/>
    <col min="4" max="4" width="3.875" style="4" customWidth="1"/>
    <col min="5" max="5" width="4.125" style="1" customWidth="1"/>
    <col min="6" max="6" width="1.625" style="1" customWidth="1"/>
    <col min="7" max="7" width="4.125" style="1" customWidth="1"/>
    <col min="8" max="8" width="6.5" style="4" customWidth="1"/>
    <col min="9" max="9" width="6.625" style="4" customWidth="1"/>
    <col min="10" max="10" width="5.75" style="4" customWidth="1"/>
    <col min="11" max="13" width="8.125" style="4" customWidth="1"/>
    <col min="14" max="14" width="13.75" style="4" customWidth="1"/>
    <col min="15" max="15" width="5.375" style="4" customWidth="1"/>
    <col min="16" max="16384" width="9" style="4"/>
  </cols>
  <sheetData>
    <row r="1" spans="1:25" ht="15" customHeight="1">
      <c r="A1"/>
      <c r="B1" s="81" t="s">
        <v>37</v>
      </c>
      <c r="C1" s="82"/>
      <c r="D1" s="82"/>
      <c r="E1" s="82"/>
      <c r="F1" s="82"/>
      <c r="G1" s="82"/>
      <c r="H1" s="82"/>
      <c r="I1" s="82"/>
      <c r="J1" s="82"/>
      <c r="K1" s="83"/>
      <c r="L1" s="24" t="s">
        <v>24</v>
      </c>
      <c r="M1" s="2">
        <v>0</v>
      </c>
      <c r="N1" s="3" t="s">
        <v>22</v>
      </c>
    </row>
    <row r="2" spans="1:25" ht="15" customHeight="1">
      <c r="A2"/>
      <c r="B2" s="84"/>
      <c r="C2" s="85"/>
      <c r="D2" s="85"/>
      <c r="E2" s="85"/>
      <c r="F2" s="85"/>
      <c r="G2" s="85"/>
      <c r="H2" s="85"/>
      <c r="I2" s="85"/>
      <c r="J2" s="85"/>
      <c r="K2" s="86"/>
      <c r="L2" s="25" t="s">
        <v>23</v>
      </c>
      <c r="M2" s="5" t="s">
        <v>39</v>
      </c>
      <c r="N2" s="92" t="str">
        <f>N6&amp;" L.M."</f>
        <v>10 L.M.</v>
      </c>
      <c r="S2"/>
      <c r="T2"/>
      <c r="U2"/>
      <c r="V2"/>
    </row>
    <row r="3" spans="1:25" ht="15" customHeight="1">
      <c r="A3"/>
      <c r="B3" s="84"/>
      <c r="C3" s="85"/>
      <c r="D3" s="85"/>
      <c r="E3" s="85"/>
      <c r="F3" s="85"/>
      <c r="G3" s="85"/>
      <c r="H3" s="85"/>
      <c r="I3" s="85"/>
      <c r="J3" s="85"/>
      <c r="K3" s="86"/>
      <c r="L3" s="69" t="s">
        <v>25</v>
      </c>
      <c r="M3" s="94"/>
      <c r="N3" s="92"/>
      <c r="S3"/>
      <c r="T3"/>
      <c r="U3"/>
      <c r="V3"/>
    </row>
    <row r="4" spans="1:25" ht="18.75" customHeight="1">
      <c r="A4"/>
      <c r="B4" s="87"/>
      <c r="C4" s="88"/>
      <c r="D4" s="88"/>
      <c r="E4" s="88"/>
      <c r="F4" s="88"/>
      <c r="G4" s="88"/>
      <c r="H4" s="88"/>
      <c r="I4" s="88"/>
      <c r="J4" s="88"/>
      <c r="K4" s="89"/>
      <c r="L4" s="6">
        <f>M47</f>
        <v>189.44605594870004</v>
      </c>
      <c r="M4" s="7" t="s">
        <v>11</v>
      </c>
      <c r="N4" s="93"/>
      <c r="S4"/>
      <c r="T4"/>
      <c r="U4"/>
      <c r="V4"/>
    </row>
    <row r="5" spans="1:25" ht="15" customHeight="1">
      <c r="A5"/>
      <c r="B5" s="75" t="s">
        <v>21</v>
      </c>
      <c r="C5" s="76"/>
      <c r="D5" s="77" t="s">
        <v>34</v>
      </c>
      <c r="E5" s="77"/>
      <c r="F5" s="77"/>
      <c r="G5" s="77"/>
      <c r="H5" s="78"/>
      <c r="I5" s="95" t="s">
        <v>20</v>
      </c>
      <c r="J5" s="96"/>
      <c r="K5" s="96"/>
      <c r="L5" s="96"/>
      <c r="M5" s="97"/>
      <c r="N5" s="8" t="s">
        <v>19</v>
      </c>
      <c r="S5"/>
      <c r="T5"/>
      <c r="U5"/>
      <c r="V5"/>
    </row>
    <row r="6" spans="1:25" ht="15" customHeight="1">
      <c r="A6"/>
      <c r="B6" s="79" t="s">
        <v>41</v>
      </c>
      <c r="C6" s="80"/>
      <c r="D6" s="80"/>
      <c r="E6" s="80"/>
      <c r="F6" s="80"/>
      <c r="G6" s="80"/>
      <c r="H6" s="80"/>
      <c r="I6" s="98" t="s">
        <v>47</v>
      </c>
      <c r="J6" s="99"/>
      <c r="K6" s="99"/>
      <c r="L6" s="99"/>
      <c r="M6" s="100"/>
      <c r="N6" s="9">
        <v>10</v>
      </c>
      <c r="S6"/>
      <c r="T6"/>
      <c r="U6"/>
      <c r="V6"/>
      <c r="W6"/>
      <c r="X6"/>
      <c r="Y6"/>
    </row>
    <row r="7" spans="1:25" ht="45" customHeight="1">
      <c r="A7" s="67" t="s">
        <v>16</v>
      </c>
      <c r="B7" s="67" t="s">
        <v>0</v>
      </c>
      <c r="C7" s="67" t="s">
        <v>8</v>
      </c>
      <c r="D7" s="69" t="s">
        <v>14</v>
      </c>
      <c r="E7" s="70"/>
      <c r="F7" s="70"/>
      <c r="G7" s="71"/>
      <c r="H7" s="21" t="s">
        <v>6</v>
      </c>
      <c r="I7" s="67" t="s">
        <v>3</v>
      </c>
      <c r="J7" s="21" t="s">
        <v>15</v>
      </c>
      <c r="K7" s="21" t="s">
        <v>4</v>
      </c>
      <c r="L7" s="21" t="s">
        <v>13</v>
      </c>
      <c r="M7" s="21" t="s">
        <v>12</v>
      </c>
      <c r="N7" s="67" t="s">
        <v>5</v>
      </c>
      <c r="S7"/>
      <c r="T7"/>
      <c r="U7"/>
      <c r="V7"/>
      <c r="W7"/>
      <c r="X7"/>
      <c r="Y7"/>
    </row>
    <row r="8" spans="1:25" s="10" customFormat="1" ht="15" customHeight="1">
      <c r="A8" s="68"/>
      <c r="B8" s="68"/>
      <c r="C8" s="68"/>
      <c r="D8" s="72"/>
      <c r="E8" s="73"/>
      <c r="F8" s="73"/>
      <c r="G8" s="74"/>
      <c r="H8" s="22" t="s">
        <v>9</v>
      </c>
      <c r="I8" s="68"/>
      <c r="J8" s="22" t="s">
        <v>10</v>
      </c>
      <c r="K8" s="22" t="s">
        <v>11</v>
      </c>
      <c r="L8" s="22" t="s">
        <v>11</v>
      </c>
      <c r="M8" s="22" t="s">
        <v>11</v>
      </c>
      <c r="N8" s="68"/>
      <c r="S8"/>
      <c r="T8"/>
      <c r="U8"/>
      <c r="V8"/>
      <c r="W8"/>
      <c r="X8"/>
      <c r="Y8"/>
    </row>
    <row r="9" spans="1:25" s="12" customFormat="1" ht="15" customHeight="1">
      <c r="A9" s="10"/>
      <c r="B9" s="105" t="s">
        <v>18</v>
      </c>
      <c r="C9" s="106"/>
      <c r="D9" s="106"/>
      <c r="E9" s="106"/>
      <c r="F9" s="103" t="s">
        <v>43</v>
      </c>
      <c r="G9" s="103"/>
      <c r="H9" s="101" t="s">
        <v>17</v>
      </c>
      <c r="I9" s="103">
        <v>1</v>
      </c>
      <c r="J9" s="90"/>
      <c r="K9" s="90"/>
      <c r="L9" s="90"/>
      <c r="M9" s="90"/>
      <c r="N9" s="11"/>
      <c r="O9" s="10" t="str">
        <f>IF(B9="element wysyłkowy:","OK.",IF(B9=0,"OK.",IF(O8="Kol. A",IF(A9=A8,"Kol. A","???"),IF(A9=A8,"OK.",IF(A9=I7,"OK.","Kol. A")))))</f>
        <v>OK.</v>
      </c>
      <c r="S9"/>
      <c r="T9"/>
      <c r="U9"/>
      <c r="V9"/>
      <c r="W9"/>
      <c r="X9"/>
      <c r="Y9"/>
    </row>
    <row r="10" spans="1:25" s="12" customFormat="1" ht="15" customHeight="1">
      <c r="A10" s="10" t="str">
        <f>IF(B8="Element Wysyłkowy:",I8,IF(OR(ISTEXT(B10),ISBLANK(B10)),"",A9))</f>
        <v/>
      </c>
      <c r="B10" s="107"/>
      <c r="C10" s="108"/>
      <c r="D10" s="108"/>
      <c r="E10" s="108"/>
      <c r="F10" s="109"/>
      <c r="G10" s="109"/>
      <c r="H10" s="102"/>
      <c r="I10" s="104"/>
      <c r="J10" s="91"/>
      <c r="K10" s="91"/>
      <c r="L10" s="91"/>
      <c r="M10" s="91"/>
      <c r="N10" s="26"/>
      <c r="O10" s="10" t="str">
        <f t="shared" ref="O10:O45" si="0">IF(B10="element wysyłkowy:","OK.",IF(B10=0,"OK.",IF(O9="Kol. A",IF(A10=A9,"Kol. A","???"),IF(A10=A9,"OK.",IF(A10=I8,"OK.","Kol. A")))))</f>
        <v>OK.</v>
      </c>
      <c r="S10"/>
      <c r="T10"/>
      <c r="U10"/>
      <c r="V10"/>
      <c r="W10"/>
      <c r="X10"/>
      <c r="Y10"/>
    </row>
    <row r="11" spans="1:25" s="12" customFormat="1" ht="15" customHeight="1">
      <c r="A11" s="10">
        <f t="shared" ref="A11:A46" si="1">IF(B9="Element Wysyłkowy:",I9,IF(OR(ISTEXT(B11),ISBLANK(B11)),"",A10))</f>
        <v>1</v>
      </c>
      <c r="B11" s="13">
        <v>110</v>
      </c>
      <c r="C11" s="14">
        <v>1</v>
      </c>
      <c r="D11" s="15" t="str">
        <f>VLOOKUP($B11,Baza!$B$9:$J$965,3,FALSE)</f>
        <v>L75x75x6</v>
      </c>
      <c r="E11" s="16"/>
      <c r="F11" s="16"/>
      <c r="G11" s="17"/>
      <c r="H11" s="27">
        <f>VLOOKUP($B11,Baza!$B$9:$J$965,7,FALSE)</f>
        <v>3729</v>
      </c>
      <c r="I11" s="27" t="str">
        <f>VLOOKUP($B11,Baza!$B$9:$J$965,8,FALSE)</f>
        <v>S235 J2</v>
      </c>
      <c r="J11" s="27">
        <f>VLOOKUP($B11,Baza!$B$9:$J$965,9,FALSE)</f>
        <v>6.85</v>
      </c>
      <c r="K11" s="19">
        <f>IF(D11="bl.",E11/1000*G11/1000*H11/1000*7850,IF(J11&lt;&gt;0,J11/1000*H11,"Nie wiem czy to profil czy blacha"))</f>
        <v>25.543649999999996</v>
      </c>
      <c r="L11" s="19">
        <f>K11*C11</f>
        <v>25.543649999999996</v>
      </c>
      <c r="M11" s="19">
        <f>IF(A11="","KOL A!!",L11*A11)</f>
        <v>25.543649999999996</v>
      </c>
      <c r="N11" s="20"/>
      <c r="O11" s="10" t="str">
        <f t="shared" si="0"/>
        <v>OK.</v>
      </c>
      <c r="S11"/>
      <c r="T11"/>
      <c r="U11"/>
      <c r="V11"/>
      <c r="W11"/>
      <c r="X11"/>
      <c r="Y11"/>
    </row>
    <row r="12" spans="1:25" s="12" customFormat="1" ht="15" customHeight="1">
      <c r="A12" s="10">
        <f t="shared" si="1"/>
        <v>1</v>
      </c>
      <c r="B12" s="13">
        <v>102</v>
      </c>
      <c r="C12" s="14">
        <v>1</v>
      </c>
      <c r="D12" s="15" t="str">
        <f>VLOOKUP($B12,Baza!$B$9:$J$965,3,FALSE)</f>
        <v>L75x75x6</v>
      </c>
      <c r="E12" s="16"/>
      <c r="F12" s="16"/>
      <c r="G12" s="17"/>
      <c r="H12" s="27">
        <f>VLOOKUP($B12,Baza!$B$9:$J$965,7,FALSE)</f>
        <v>100</v>
      </c>
      <c r="I12" s="27" t="str">
        <f>VLOOKUP($B12,Baza!$B$9:$J$965,8,FALSE)</f>
        <v>S235 J2</v>
      </c>
      <c r="J12" s="27">
        <f>VLOOKUP($B12,Baza!$B$9:$J$965,9,FALSE)</f>
        <v>6.85</v>
      </c>
      <c r="K12" s="19">
        <f t="shared" ref="K12:K13" si="2">IF(D12="bl.",E12/1000*G12/1000*H12/1000*7850,IF(J12&lt;&gt;0,J12/1000*H12,"Nie wiem czy to profil czy blacha"))</f>
        <v>0.68499999999999994</v>
      </c>
      <c r="L12" s="19">
        <f t="shared" ref="L12:L13" si="3">K12*C12</f>
        <v>0.68499999999999994</v>
      </c>
      <c r="M12" s="19">
        <f t="shared" ref="M12:M13" si="4">IF(A12="","KOL A!!",L12*A12)</f>
        <v>0.68499999999999994</v>
      </c>
      <c r="N12" s="20"/>
      <c r="O12" s="10" t="str">
        <f t="shared" si="0"/>
        <v>OK.</v>
      </c>
      <c r="S12"/>
      <c r="T12"/>
      <c r="U12"/>
      <c r="V12"/>
      <c r="W12"/>
      <c r="X12"/>
      <c r="Y12"/>
    </row>
    <row r="13" spans="1:25" s="12" customFormat="1" ht="15" customHeight="1">
      <c r="A13" s="10">
        <v>1</v>
      </c>
      <c r="B13" s="13" t="s">
        <v>31</v>
      </c>
      <c r="C13" s="14">
        <v>1</v>
      </c>
      <c r="D13" s="15" t="str">
        <f>VLOOKUP($B13,Baza!$B$9:$J$965,3,FALSE)</f>
        <v>L75x75x6</v>
      </c>
      <c r="E13" s="16"/>
      <c r="F13" s="16"/>
      <c r="G13" s="17"/>
      <c r="H13" s="27">
        <f>VLOOKUP($B13,Baza!$B$9:$J$965,7,FALSE)</f>
        <v>79</v>
      </c>
      <c r="I13" s="27" t="str">
        <f>VLOOKUP($B13,Baza!$B$9:$J$965,8,FALSE)</f>
        <v>S235 J2</v>
      </c>
      <c r="J13" s="27">
        <f>VLOOKUP($B13,Baza!$B$9:$J$965,9,FALSE)</f>
        <v>6.85</v>
      </c>
      <c r="K13" s="19">
        <f t="shared" si="2"/>
        <v>0.54114999999999991</v>
      </c>
      <c r="L13" s="19">
        <f t="shared" si="3"/>
        <v>0.54114999999999991</v>
      </c>
      <c r="M13" s="19">
        <f t="shared" si="4"/>
        <v>0.54114999999999991</v>
      </c>
      <c r="N13" s="20"/>
      <c r="O13" s="10" t="str">
        <f t="shared" si="0"/>
        <v>OK.</v>
      </c>
      <c r="S13"/>
      <c r="T13"/>
      <c r="U13"/>
      <c r="V13"/>
      <c r="W13"/>
      <c r="X13"/>
      <c r="Y13"/>
    </row>
    <row r="14" spans="1:25" s="12" customFormat="1" ht="15" customHeight="1">
      <c r="A14" s="10">
        <f t="shared" si="1"/>
        <v>1</v>
      </c>
      <c r="B14" s="13">
        <v>111</v>
      </c>
      <c r="C14" s="14">
        <v>2</v>
      </c>
      <c r="D14" s="15" t="str">
        <f>VLOOKUP($B14,Baza!$B$9:$J$965,3,FALSE)</f>
        <v>L65x65x5</v>
      </c>
      <c r="E14" s="16"/>
      <c r="F14" s="16"/>
      <c r="G14" s="17"/>
      <c r="H14" s="27">
        <f>VLOOKUP($B14,Baza!$B$9:$J$965,7,FALSE)</f>
        <v>3739</v>
      </c>
      <c r="I14" s="27" t="str">
        <f>VLOOKUP($B14,Baza!$B$9:$J$965,8,FALSE)</f>
        <v>S235 J2</v>
      </c>
      <c r="J14" s="27">
        <f>VLOOKUP($B14,Baza!$B$9:$J$965,9,FALSE)</f>
        <v>5</v>
      </c>
      <c r="K14" s="19">
        <f t="shared" ref="K14:K20" si="5">IF(D14="bl.",E14/1000*G14/1000*H14/1000*7850,IF(J14&lt;&gt;0,J14/1000*H14,"Nie wiem czy to profil czy blacha"))</f>
        <v>18.695</v>
      </c>
      <c r="L14" s="19">
        <f t="shared" ref="L14:L20" si="6">K14*C14</f>
        <v>37.39</v>
      </c>
      <c r="M14" s="19">
        <f>IF(A14="","KOL A!!",L14*A14)</f>
        <v>37.39</v>
      </c>
      <c r="N14" s="20"/>
      <c r="O14" s="10" t="str">
        <f>IF(B15="element wysyłkowy:","OK.",IF(B15=0,"OK.",IF(O13="Kol. A",IF(A14=A13,"Kol. A","???"),IF(A14=A13,"OK.",IF(A14=I12,"OK.","Kol. A")))))</f>
        <v>OK.</v>
      </c>
      <c r="S14"/>
      <c r="T14"/>
      <c r="U14"/>
      <c r="V14"/>
      <c r="W14"/>
      <c r="X14"/>
      <c r="Y14"/>
    </row>
    <row r="15" spans="1:25" s="12" customFormat="1" ht="15" customHeight="1">
      <c r="A15" s="10">
        <f t="shared" si="1"/>
        <v>1</v>
      </c>
      <c r="B15" s="13">
        <v>105</v>
      </c>
      <c r="C15" s="14">
        <v>2</v>
      </c>
      <c r="D15" s="15" t="str">
        <f>VLOOKUP($B15,Baza!$B$9:$J$965,3,FALSE)</f>
        <v>L65x65x5</v>
      </c>
      <c r="E15" s="16"/>
      <c r="F15" s="16"/>
      <c r="G15" s="17"/>
      <c r="H15" s="27">
        <f>VLOOKUP($B15,Baza!$B$9:$J$965,7,FALSE)</f>
        <v>87</v>
      </c>
      <c r="I15" s="27" t="str">
        <f>VLOOKUP($B15,Baza!$B$9:$J$965,8,FALSE)</f>
        <v>S235 J2</v>
      </c>
      <c r="J15" s="27">
        <f>VLOOKUP($B15,Baza!$B$9:$J$965,9,FALSE)</f>
        <v>5</v>
      </c>
      <c r="K15" s="19">
        <f t="shared" si="5"/>
        <v>0.435</v>
      </c>
      <c r="L15" s="19">
        <f t="shared" si="6"/>
        <v>0.87</v>
      </c>
      <c r="M15" s="19">
        <f t="shared" ref="M15:M20" si="7">IF(A15="","KOL A!!",L15*A15)</f>
        <v>0.87</v>
      </c>
      <c r="N15" s="20"/>
      <c r="O15" s="10" t="str">
        <f>IF(B17="element wysyłkowy:","OK.",IF(B17=0,"OK.",IF(O14="Kol. A",IF(A15=A14,"Kol. A","???"),IF(A15=A14,"OK.",IF(A15=I13,"OK.","Kol. A")))))</f>
        <v>OK.</v>
      </c>
      <c r="S15"/>
      <c r="T15"/>
      <c r="U15"/>
      <c r="V15"/>
      <c r="W15"/>
      <c r="X15"/>
      <c r="Y15"/>
    </row>
    <row r="16" spans="1:25" s="12" customFormat="1" ht="15" customHeight="1">
      <c r="A16" s="10">
        <v>1</v>
      </c>
      <c r="B16" s="13" t="s">
        <v>33</v>
      </c>
      <c r="C16" s="14">
        <v>2</v>
      </c>
      <c r="D16" s="15" t="str">
        <f>VLOOKUP($B16,Baza!$B$9:$J$965,3,FALSE)</f>
        <v>L65x65x5</v>
      </c>
      <c r="E16" s="16"/>
      <c r="F16" s="16"/>
      <c r="G16" s="17"/>
      <c r="H16" s="27">
        <f>VLOOKUP($B16,Baza!$B$9:$J$965,7,FALSE)</f>
        <v>68</v>
      </c>
      <c r="I16" s="27" t="str">
        <f>VLOOKUP($B16,Baza!$B$9:$J$965,8,FALSE)</f>
        <v>S235 J2</v>
      </c>
      <c r="J16" s="27">
        <f>VLOOKUP($B16,Baza!$B$9:$J$965,9,FALSE)</f>
        <v>5</v>
      </c>
      <c r="K16" s="19">
        <f t="shared" si="5"/>
        <v>0.34</v>
      </c>
      <c r="L16" s="19">
        <f t="shared" si="6"/>
        <v>0.68</v>
      </c>
      <c r="M16" s="19">
        <f t="shared" si="7"/>
        <v>0.68</v>
      </c>
      <c r="N16" s="20"/>
      <c r="O16" s="10" t="str">
        <f>IF(B18="element wysyłkowy:","OK.",IF(B18=0,"OK.",IF(O15="Kol. A",IF(A16=A15,"Kol. A","???"),IF(A16=A15,"OK.",IF(A16=I15,"OK.","Kol. A")))))</f>
        <v>OK.</v>
      </c>
      <c r="S16"/>
      <c r="T16"/>
      <c r="U16"/>
      <c r="V16"/>
      <c r="W16"/>
      <c r="X16"/>
      <c r="Y16"/>
    </row>
    <row r="17" spans="1:25" s="12" customFormat="1" ht="15" customHeight="1">
      <c r="A17" s="10">
        <f t="shared" si="1"/>
        <v>1</v>
      </c>
      <c r="B17" s="13">
        <v>107</v>
      </c>
      <c r="C17" s="14">
        <v>3</v>
      </c>
      <c r="D17" s="15" t="str">
        <f>VLOOKUP($B17,Baza!$B$9:$J$965,3,FALSE)</f>
        <v>L75x75x6</v>
      </c>
      <c r="E17" s="16"/>
      <c r="F17" s="16"/>
      <c r="G17" s="17"/>
      <c r="H17" s="27">
        <f>VLOOKUP($B17,Baza!$B$9:$J$965,7,FALSE)</f>
        <v>1079</v>
      </c>
      <c r="I17" s="27" t="str">
        <f>VLOOKUP($B17,Baza!$B$9:$J$965,8,FALSE)</f>
        <v>S235 J2</v>
      </c>
      <c r="J17" s="27">
        <f>VLOOKUP($B17,Baza!$B$9:$J$965,9,FALSE)</f>
        <v>6.85</v>
      </c>
      <c r="K17" s="19">
        <f t="shared" si="5"/>
        <v>7.3911499999999997</v>
      </c>
      <c r="L17" s="19">
        <f t="shared" si="6"/>
        <v>22.173449999999999</v>
      </c>
      <c r="M17" s="19">
        <f t="shared" si="7"/>
        <v>22.173449999999999</v>
      </c>
      <c r="N17" s="20"/>
      <c r="O17" s="10" t="str">
        <f t="shared" ref="O17:O21" si="8">IF(B19="element wysyłkowy:","OK.",IF(B19=0,"OK.",IF(O16="Kol. A",IF(A17=A16,"Kol. A","???"),IF(A17=A16,"OK.",IF(A17=I16,"OK.","Kol. A")))))</f>
        <v>OK.</v>
      </c>
    </row>
    <row r="18" spans="1:25" s="12" customFormat="1" ht="15" customHeight="1">
      <c r="A18" s="10">
        <f t="shared" si="1"/>
        <v>1</v>
      </c>
      <c r="B18" s="13">
        <v>109</v>
      </c>
      <c r="C18" s="14">
        <v>3</v>
      </c>
      <c r="D18" s="15" t="str">
        <f>VLOOKUP($B18,Baza!$B$9:$J$965,3,FALSE)</f>
        <v>Bl.</v>
      </c>
      <c r="E18" s="16">
        <f>VLOOKUP($B18,Baza!$B$9:$J$965,4,FALSE)</f>
        <v>15</v>
      </c>
      <c r="F18" s="16" t="str">
        <f>VLOOKUP($B18,Baza!$B$9:$J$965,5,FALSE)</f>
        <v>x</v>
      </c>
      <c r="G18" s="17">
        <f>VLOOKUP($B18,Baza!$B$9:$J$965,6,FALSE)</f>
        <v>150</v>
      </c>
      <c r="H18" s="27">
        <f>VLOOKUP($B18,Baza!$B$9:$J$965,7,FALSE)</f>
        <v>180</v>
      </c>
      <c r="I18" s="27" t="str">
        <f>VLOOKUP($B18,Baza!$B$9:$J$965,8,FALSE)</f>
        <v>S235 J2</v>
      </c>
      <c r="J18" s="27" t="str">
        <f>VLOOKUP($B18,Baza!$B$9:$J$965,9,FALSE)</f>
        <v>-</v>
      </c>
      <c r="K18" s="19">
        <f t="shared" si="5"/>
        <v>3.1792499999999997</v>
      </c>
      <c r="L18" s="19">
        <f t="shared" si="6"/>
        <v>9.5377499999999991</v>
      </c>
      <c r="M18" s="19">
        <f t="shared" si="7"/>
        <v>9.5377499999999991</v>
      </c>
      <c r="N18" s="20"/>
      <c r="O18" s="10" t="str">
        <f t="shared" si="8"/>
        <v>OK.</v>
      </c>
    </row>
    <row r="19" spans="1:25" s="135" customFormat="1" ht="15" customHeight="1">
      <c r="A19" s="126">
        <f t="shared" si="1"/>
        <v>1</v>
      </c>
      <c r="B19" s="127">
        <v>116</v>
      </c>
      <c r="C19" s="128">
        <v>2</v>
      </c>
      <c r="D19" s="129" t="str">
        <f>VLOOKUP($B19,Baza!$B$9:$J$965,3,FALSE)</f>
        <v>Bl.</v>
      </c>
      <c r="E19" s="130">
        <f>VLOOKUP($B19,Baza!$B$9:$J$965,4,FALSE)</f>
        <v>6</v>
      </c>
      <c r="F19" s="130" t="str">
        <f>VLOOKUP($B19,Baza!$B$9:$J$965,5,FALSE)</f>
        <v>x</v>
      </c>
      <c r="G19" s="131">
        <f>VLOOKUP($B19,Baza!$B$9:$J$965,6,FALSE)</f>
        <v>54</v>
      </c>
      <c r="H19" s="132">
        <f>VLOOKUP($B19,Baza!$B$9:$J$965,7,FALSE)</f>
        <v>69</v>
      </c>
      <c r="I19" s="132" t="str">
        <f>VLOOKUP($B19,Baza!$B$9:$J$965,8,FALSE)</f>
        <v>S235 J2</v>
      </c>
      <c r="J19" s="132" t="str">
        <f>VLOOKUP($B19,Baza!$B$9:$J$965,9,FALSE)</f>
        <v>-</v>
      </c>
      <c r="K19" s="133">
        <f t="shared" si="5"/>
        <v>0.1754946</v>
      </c>
      <c r="L19" s="133">
        <f t="shared" si="6"/>
        <v>0.3509892</v>
      </c>
      <c r="M19" s="133">
        <f t="shared" si="7"/>
        <v>0.3509892</v>
      </c>
      <c r="N19" s="134"/>
      <c r="O19" s="126" t="str">
        <f t="shared" si="8"/>
        <v>OK.</v>
      </c>
    </row>
    <row r="20" spans="1:25" s="135" customFormat="1" ht="15" customHeight="1">
      <c r="A20" s="126" t="str">
        <f t="shared" si="1"/>
        <v/>
      </c>
      <c r="B20" s="127"/>
      <c r="C20" s="128"/>
      <c r="D20" s="129" t="e">
        <f>VLOOKUP($B20,Baza!$B$9:$J$965,3,FALSE)</f>
        <v>#N/A</v>
      </c>
      <c r="E20" s="130" t="e">
        <f>VLOOKUP($B20,Baza!$B$9:$J$965,4,FALSE)</f>
        <v>#N/A</v>
      </c>
      <c r="F20" s="130" t="e">
        <f>VLOOKUP($B20,Baza!$B$9:$J$965,5,FALSE)</f>
        <v>#N/A</v>
      </c>
      <c r="G20" s="131" t="e">
        <f>VLOOKUP($B20,Baza!$B$9:$J$965,6,FALSE)</f>
        <v>#N/A</v>
      </c>
      <c r="H20" s="132" t="e">
        <f>VLOOKUP($B20,Baza!$B$9:$J$965,7,FALSE)</f>
        <v>#N/A</v>
      </c>
      <c r="I20" s="132" t="e">
        <f>VLOOKUP($B20,Baza!$B$9:$J$965,8,FALSE)</f>
        <v>#N/A</v>
      </c>
      <c r="J20" s="132" t="e">
        <f>VLOOKUP($B20,Baza!$B$9:$J$965,9,FALSE)</f>
        <v>#N/A</v>
      </c>
      <c r="K20" s="133" t="e">
        <f t="shared" si="5"/>
        <v>#N/A</v>
      </c>
      <c r="L20" s="133" t="e">
        <f t="shared" si="6"/>
        <v>#N/A</v>
      </c>
      <c r="M20" s="133" t="str">
        <f t="shared" si="7"/>
        <v>KOL A!!</v>
      </c>
      <c r="N20" s="134"/>
      <c r="O20" s="126" t="str">
        <f t="shared" si="8"/>
        <v>OK.</v>
      </c>
    </row>
    <row r="21" spans="1:25" s="135" customFormat="1" ht="15" customHeight="1">
      <c r="A21" s="126" t="str">
        <f t="shared" si="1"/>
        <v/>
      </c>
      <c r="B21" s="136" t="s">
        <v>40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8"/>
      <c r="O21" s="126" t="str">
        <f t="shared" si="8"/>
        <v>OK.</v>
      </c>
    </row>
    <row r="22" spans="1:25" s="12" customFormat="1" ht="15" customHeight="1">
      <c r="A22" s="10"/>
      <c r="B22" s="105" t="s">
        <v>18</v>
      </c>
      <c r="C22" s="106"/>
      <c r="D22" s="106"/>
      <c r="E22" s="106"/>
      <c r="F22" s="103" t="s">
        <v>44</v>
      </c>
      <c r="G22" s="103"/>
      <c r="H22" s="101" t="s">
        <v>17</v>
      </c>
      <c r="I22" s="103">
        <v>1</v>
      </c>
      <c r="J22" s="90"/>
      <c r="K22" s="90"/>
      <c r="L22" s="90"/>
      <c r="M22" s="90"/>
      <c r="N22" s="11"/>
      <c r="O22" s="10" t="str">
        <f>IF(B22="element wysyłkowy:","OK.",IF(B22=0,"OK.",IF(O21="Kol. A",IF(A22=A21,"Kol. A","???"),IF(A22=A21,"OK.",IF(A22=I20,"OK.","Kol. A")))))</f>
        <v>OK.</v>
      </c>
      <c r="S22"/>
      <c r="T22"/>
      <c r="U22"/>
      <c r="V22"/>
      <c r="W22"/>
      <c r="X22"/>
      <c r="Y22"/>
    </row>
    <row r="23" spans="1:25" s="12" customFormat="1" ht="15" customHeight="1">
      <c r="A23" s="10" t="str">
        <f>IF(B21="Element Wysyłkowy:",I21,IF(OR(ISTEXT(B23),ISBLANK(B23)),"",A22))</f>
        <v/>
      </c>
      <c r="B23" s="107"/>
      <c r="C23" s="108"/>
      <c r="D23" s="108"/>
      <c r="E23" s="108"/>
      <c r="F23" s="109"/>
      <c r="G23" s="109"/>
      <c r="H23" s="102"/>
      <c r="I23" s="104"/>
      <c r="J23" s="91"/>
      <c r="K23" s="91"/>
      <c r="L23" s="91"/>
      <c r="M23" s="91"/>
      <c r="N23" s="26"/>
      <c r="O23" s="10" t="str">
        <f t="shared" ref="O23:O26" si="9">IF(B23="element wysyłkowy:","OK.",IF(B23=0,"OK.",IF(O22="Kol. A",IF(A23=A22,"Kol. A","???"),IF(A23=A22,"OK.",IF(A23=I21,"OK.","Kol. A")))))</f>
        <v>OK.</v>
      </c>
      <c r="S23"/>
      <c r="T23"/>
      <c r="U23"/>
      <c r="V23"/>
      <c r="W23"/>
      <c r="X23"/>
      <c r="Y23"/>
    </row>
    <row r="24" spans="1:25" s="12" customFormat="1" ht="15" customHeight="1">
      <c r="A24" s="10">
        <f t="shared" ref="A24:A34" si="10">IF(B22="Element Wysyłkowy:",I22,IF(OR(ISTEXT(B24),ISBLANK(B24)),"",A23))</f>
        <v>1</v>
      </c>
      <c r="B24" s="13">
        <v>101</v>
      </c>
      <c r="C24" s="14">
        <v>1</v>
      </c>
      <c r="D24" s="15" t="str">
        <f>VLOOKUP($B24,Baza!$B$9:$J$965,3,FALSE)</f>
        <v>L75x75x6</v>
      </c>
      <c r="E24" s="16"/>
      <c r="F24" s="16"/>
      <c r="G24" s="17"/>
      <c r="H24" s="27">
        <f>VLOOKUP($B24,Baza!$B$9:$J$965,7,FALSE)</f>
        <v>3129</v>
      </c>
      <c r="I24" s="27" t="str">
        <f>VLOOKUP($B24,Baza!$B$9:$J$965,8,FALSE)</f>
        <v>S235 J2</v>
      </c>
      <c r="J24" s="27">
        <f>VLOOKUP($B24,Baza!$B$9:$J$965,9,FALSE)</f>
        <v>6.85</v>
      </c>
      <c r="K24" s="19">
        <f>IF(D24="bl.",E24/1000*G24/1000*H24/1000*7850,IF(J24&lt;&gt;0,J24/1000*H24,"Nie wiem czy to profil czy blacha"))</f>
        <v>21.433649999999997</v>
      </c>
      <c r="L24" s="19">
        <f>K24*C24</f>
        <v>21.433649999999997</v>
      </c>
      <c r="M24" s="19">
        <f>IF(A24="","KOL A!!",L24*A24)</f>
        <v>21.433649999999997</v>
      </c>
      <c r="N24" s="20"/>
      <c r="O24" s="10" t="str">
        <f t="shared" si="9"/>
        <v>OK.</v>
      </c>
      <c r="S24"/>
      <c r="T24"/>
      <c r="U24"/>
      <c r="V24"/>
      <c r="W24"/>
      <c r="X24"/>
      <c r="Y24"/>
    </row>
    <row r="25" spans="1:25" s="12" customFormat="1" ht="15" customHeight="1">
      <c r="A25" s="10">
        <f t="shared" si="10"/>
        <v>1</v>
      </c>
      <c r="B25" s="13">
        <v>102</v>
      </c>
      <c r="C25" s="14">
        <v>1</v>
      </c>
      <c r="D25" s="15" t="str">
        <f>VLOOKUP($B25,Baza!$B$9:$J$965,3,FALSE)</f>
        <v>L75x75x6</v>
      </c>
      <c r="E25" s="16"/>
      <c r="F25" s="16"/>
      <c r="G25" s="17"/>
      <c r="H25" s="27">
        <f>VLOOKUP($B25,Baza!$B$9:$J$965,7,FALSE)</f>
        <v>100</v>
      </c>
      <c r="I25" s="27" t="str">
        <f>VLOOKUP($B25,Baza!$B$9:$J$965,8,FALSE)</f>
        <v>S235 J2</v>
      </c>
      <c r="J25" s="27">
        <f>VLOOKUP($B25,Baza!$B$9:$J$965,9,FALSE)</f>
        <v>6.85</v>
      </c>
      <c r="K25" s="19">
        <f t="shared" ref="K25:K33" si="11">IF(D25="bl.",E25/1000*G25/1000*H25/1000*7850,IF(J25&lt;&gt;0,J25/1000*H25,"Nie wiem czy to profil czy blacha"))</f>
        <v>0.68499999999999994</v>
      </c>
      <c r="L25" s="19">
        <f t="shared" ref="L25:L33" si="12">K25*C25</f>
        <v>0.68499999999999994</v>
      </c>
      <c r="M25" s="19">
        <f t="shared" ref="M25:M26" si="13">IF(A25="","KOL A!!",L25*A25)</f>
        <v>0.68499999999999994</v>
      </c>
      <c r="N25" s="20"/>
      <c r="O25" s="10" t="str">
        <f t="shared" si="9"/>
        <v>OK.</v>
      </c>
      <c r="S25"/>
      <c r="T25"/>
      <c r="U25"/>
      <c r="V25"/>
      <c r="W25"/>
      <c r="X25"/>
      <c r="Y25"/>
    </row>
    <row r="26" spans="1:25" s="12" customFormat="1" ht="15" customHeight="1">
      <c r="A26" s="10">
        <f t="shared" si="10"/>
        <v>1</v>
      </c>
      <c r="B26" s="13">
        <v>103</v>
      </c>
      <c r="C26" s="14">
        <v>1</v>
      </c>
      <c r="D26" s="15" t="str">
        <f>VLOOKUP($B26,Baza!$B$9:$J$965,3,FALSE)</f>
        <v>L75x75x6</v>
      </c>
      <c r="E26" s="16"/>
      <c r="F26" s="16"/>
      <c r="G26" s="17"/>
      <c r="H26" s="27">
        <f>VLOOKUP($B26,Baza!$B$9:$J$965,7,FALSE)</f>
        <v>79</v>
      </c>
      <c r="I26" s="27" t="str">
        <f>VLOOKUP($B26,Baza!$B$9:$J$965,8,FALSE)</f>
        <v>S235 J2</v>
      </c>
      <c r="J26" s="27">
        <f>VLOOKUP($B26,Baza!$B$9:$J$965,9,FALSE)</f>
        <v>6.85</v>
      </c>
      <c r="K26" s="19">
        <f t="shared" si="11"/>
        <v>0.54114999999999991</v>
      </c>
      <c r="L26" s="19">
        <f t="shared" si="12"/>
        <v>0.54114999999999991</v>
      </c>
      <c r="M26" s="19">
        <f t="shared" si="13"/>
        <v>0.54114999999999991</v>
      </c>
      <c r="N26" s="20"/>
      <c r="O26" s="10" t="str">
        <f t="shared" si="9"/>
        <v>OK.</v>
      </c>
      <c r="S26"/>
      <c r="T26"/>
      <c r="U26"/>
      <c r="V26"/>
      <c r="W26"/>
      <c r="X26"/>
      <c r="Y26"/>
    </row>
    <row r="27" spans="1:25" s="12" customFormat="1" ht="15" customHeight="1">
      <c r="A27" s="10">
        <f t="shared" si="10"/>
        <v>1</v>
      </c>
      <c r="B27" s="13">
        <v>104</v>
      </c>
      <c r="C27" s="14">
        <v>2</v>
      </c>
      <c r="D27" s="15" t="str">
        <f>VLOOKUP($B27,Baza!$B$9:$J$965,3,FALSE)</f>
        <v>L65x65x5</v>
      </c>
      <c r="E27" s="16"/>
      <c r="F27" s="16"/>
      <c r="G27" s="17"/>
      <c r="H27" s="27">
        <f>VLOOKUP($B27,Baza!$B$9:$J$965,7,FALSE)</f>
        <v>3139</v>
      </c>
      <c r="I27" s="27" t="str">
        <f>VLOOKUP($B27,Baza!$B$9:$J$965,8,FALSE)</f>
        <v>S235 J2</v>
      </c>
      <c r="J27" s="27">
        <f>VLOOKUP($B27,Baza!$B$9:$J$965,9,FALSE)</f>
        <v>5</v>
      </c>
      <c r="K27" s="19">
        <f t="shared" si="11"/>
        <v>15.695</v>
      </c>
      <c r="L27" s="19">
        <f t="shared" si="12"/>
        <v>31.39</v>
      </c>
      <c r="M27" s="19">
        <f>IF(A27="","KOL A!!",L27*A27)</f>
        <v>31.39</v>
      </c>
      <c r="N27" s="20"/>
      <c r="O27" s="10" t="str">
        <f>IF(B28="element wysyłkowy:","OK.",IF(B28=0,"OK.",IF(O26="Kol. A",IF(A27=A26,"Kol. A","???"),IF(A27=A26,"OK.",IF(A27=I25,"OK.","Kol. A")))))</f>
        <v>OK.</v>
      </c>
      <c r="S27"/>
      <c r="T27"/>
      <c r="U27"/>
      <c r="V27"/>
      <c r="W27"/>
      <c r="X27"/>
      <c r="Y27"/>
    </row>
    <row r="28" spans="1:25" s="12" customFormat="1" ht="15" customHeight="1">
      <c r="A28" s="10">
        <f t="shared" si="10"/>
        <v>1</v>
      </c>
      <c r="B28" s="13">
        <v>105</v>
      </c>
      <c r="C28" s="14">
        <v>2</v>
      </c>
      <c r="D28" s="15" t="str">
        <f>VLOOKUP($B28,Baza!$B$9:$J$965,3,FALSE)</f>
        <v>L65x65x5</v>
      </c>
      <c r="E28" s="16"/>
      <c r="F28" s="16"/>
      <c r="G28" s="17"/>
      <c r="H28" s="27">
        <f>VLOOKUP($B28,Baza!$B$9:$J$965,7,FALSE)</f>
        <v>87</v>
      </c>
      <c r="I28" s="27" t="str">
        <f>VLOOKUP($B28,Baza!$B$9:$J$965,8,FALSE)</f>
        <v>S235 J2</v>
      </c>
      <c r="J28" s="27">
        <f>VLOOKUP($B28,Baza!$B$9:$J$965,9,FALSE)</f>
        <v>5</v>
      </c>
      <c r="K28" s="19">
        <f t="shared" si="11"/>
        <v>0.435</v>
      </c>
      <c r="L28" s="19">
        <f t="shared" si="12"/>
        <v>0.87</v>
      </c>
      <c r="M28" s="19">
        <f t="shared" ref="M28:M33" si="14">IF(A28="","KOL A!!",L28*A28)</f>
        <v>0.87</v>
      </c>
      <c r="N28" s="20"/>
      <c r="O28" s="10" t="str">
        <f>IF(B30="element wysyłkowy:","OK.",IF(B30=0,"OK.",IF(O27="Kol. A",IF(A28=A27,"Kol. A","???"),IF(A28=A27,"OK.",IF(A28=I26,"OK.","Kol. A")))))</f>
        <v>OK.</v>
      </c>
      <c r="S28"/>
      <c r="T28"/>
      <c r="U28"/>
      <c r="V28"/>
      <c r="W28"/>
      <c r="X28"/>
      <c r="Y28"/>
    </row>
    <row r="29" spans="1:25" s="12" customFormat="1" ht="15" customHeight="1">
      <c r="A29" s="10">
        <f t="shared" si="10"/>
        <v>1</v>
      </c>
      <c r="B29" s="13">
        <v>106</v>
      </c>
      <c r="C29" s="14">
        <v>2</v>
      </c>
      <c r="D29" s="15" t="str">
        <f>VLOOKUP($B29,Baza!$B$9:$J$965,3,FALSE)</f>
        <v>L65x65x5</v>
      </c>
      <c r="E29" s="16"/>
      <c r="F29" s="16"/>
      <c r="G29" s="17"/>
      <c r="H29" s="27">
        <f>VLOOKUP($B29,Baza!$B$9:$J$965,7,FALSE)</f>
        <v>68</v>
      </c>
      <c r="I29" s="27" t="str">
        <f>VLOOKUP($B29,Baza!$B$9:$J$965,8,FALSE)</f>
        <v>S235 J2</v>
      </c>
      <c r="J29" s="27">
        <f>VLOOKUP($B29,Baza!$B$9:$J$965,9,FALSE)</f>
        <v>5</v>
      </c>
      <c r="K29" s="19">
        <f t="shared" si="11"/>
        <v>0.34</v>
      </c>
      <c r="L29" s="19">
        <f t="shared" si="12"/>
        <v>0.68</v>
      </c>
      <c r="M29" s="19">
        <f t="shared" si="14"/>
        <v>0.68</v>
      </c>
      <c r="N29" s="20"/>
      <c r="O29" s="10" t="str">
        <f>IF(B31="element wysyłkowy:","OK.",IF(B31=0,"OK.",IF(O28="Kol. A",IF(A29=A28,"Kol. A","???"),IF(A29=A28,"OK.",IF(A29=I28,"OK.","Kol. A")))))</f>
        <v>OK.</v>
      </c>
      <c r="S29"/>
      <c r="T29"/>
      <c r="U29"/>
      <c r="V29"/>
      <c r="W29"/>
      <c r="X29"/>
      <c r="Y29"/>
    </row>
    <row r="30" spans="1:25" s="12" customFormat="1" ht="15" customHeight="1">
      <c r="A30" s="10">
        <v>1</v>
      </c>
      <c r="B30" s="13" t="s">
        <v>42</v>
      </c>
      <c r="C30" s="14">
        <v>3</v>
      </c>
      <c r="D30" s="15" t="str">
        <f>VLOOKUP($B30,Baza!$B$9:$J$965,3,FALSE)</f>
        <v>L75x75x6</v>
      </c>
      <c r="E30" s="16"/>
      <c r="F30" s="16"/>
      <c r="G30" s="17"/>
      <c r="H30" s="27">
        <f>VLOOKUP($B30,Baza!$B$9:$J$965,7,FALSE)</f>
        <v>1079</v>
      </c>
      <c r="I30" s="27" t="str">
        <f>VLOOKUP($B30,Baza!$B$9:$J$965,8,FALSE)</f>
        <v>S235 J2</v>
      </c>
      <c r="J30" s="27">
        <f>VLOOKUP($B30,Baza!$B$9:$J$965,9,FALSE)</f>
        <v>6.85</v>
      </c>
      <c r="K30" s="19">
        <f t="shared" si="11"/>
        <v>7.3911499999999997</v>
      </c>
      <c r="L30" s="19">
        <f t="shared" si="12"/>
        <v>22.173449999999999</v>
      </c>
      <c r="M30" s="19">
        <f t="shared" si="14"/>
        <v>22.173449999999999</v>
      </c>
      <c r="N30" s="20"/>
      <c r="O30" s="10" t="str">
        <f t="shared" ref="O30:O34" si="15">IF(B32="element wysyłkowy:","OK.",IF(B32=0,"OK.",IF(O29="Kol. A",IF(A30=A29,"Kol. A","???"),IF(A30=A29,"OK.",IF(A30=I29,"OK.","Kol. A")))))</f>
        <v>OK.</v>
      </c>
    </row>
    <row r="31" spans="1:25" s="12" customFormat="1" ht="15" customHeight="1">
      <c r="A31" s="10">
        <f t="shared" si="10"/>
        <v>1</v>
      </c>
      <c r="B31" s="13">
        <v>108</v>
      </c>
      <c r="C31" s="14">
        <v>3</v>
      </c>
      <c r="D31" s="15" t="str">
        <f>VLOOKUP($B31,Baza!$B$9:$J$965,3,FALSE)</f>
        <v>Bl.</v>
      </c>
      <c r="E31" s="16">
        <f>VLOOKUP($B31,Baza!$B$9:$J$965,4,FALSE)</f>
        <v>15</v>
      </c>
      <c r="F31" s="16" t="str">
        <f>VLOOKUP($B31,Baza!$B$9:$J$965,5,FALSE)</f>
        <v>x</v>
      </c>
      <c r="G31" s="17">
        <f>VLOOKUP($B31,Baza!$B$9:$J$965,6,FALSE)</f>
        <v>165</v>
      </c>
      <c r="H31" s="27">
        <f>VLOOKUP($B31,Baza!$B$9:$J$965,7,FALSE)</f>
        <v>175</v>
      </c>
      <c r="I31" s="27" t="str">
        <f>VLOOKUP($B31,Baza!$B$9:$J$965,8,FALSE)</f>
        <v>S235 J2</v>
      </c>
      <c r="J31" s="27" t="str">
        <f>VLOOKUP($B31,Baza!$B$9:$J$965,9,FALSE)</f>
        <v>-</v>
      </c>
      <c r="K31" s="19">
        <f t="shared" si="11"/>
        <v>3.4000312500000001</v>
      </c>
      <c r="L31" s="19">
        <f t="shared" si="12"/>
        <v>10.200093750000001</v>
      </c>
      <c r="M31" s="19">
        <f t="shared" si="14"/>
        <v>10.200093750000001</v>
      </c>
      <c r="N31" s="20"/>
      <c r="O31" s="10" t="str">
        <f t="shared" si="15"/>
        <v>OK.</v>
      </c>
    </row>
    <row r="32" spans="1:25" s="135" customFormat="1" ht="15" customHeight="1">
      <c r="A32" s="126">
        <f t="shared" si="10"/>
        <v>1</v>
      </c>
      <c r="B32" s="127">
        <v>116</v>
      </c>
      <c r="C32" s="128">
        <v>2</v>
      </c>
      <c r="D32" s="129" t="str">
        <f>VLOOKUP($B32,Baza!$B$9:$J$965,3,FALSE)</f>
        <v>Bl.</v>
      </c>
      <c r="E32" s="130">
        <f>VLOOKUP($B32,Baza!$B$9:$J$965,4,FALSE)</f>
        <v>6</v>
      </c>
      <c r="F32" s="130" t="str">
        <f>VLOOKUP($B32,Baza!$B$9:$J$965,5,FALSE)</f>
        <v>x</v>
      </c>
      <c r="G32" s="131">
        <f>VLOOKUP($B32,Baza!$B$9:$J$965,6,FALSE)</f>
        <v>54</v>
      </c>
      <c r="H32" s="132">
        <f>VLOOKUP($B32,Baza!$B$9:$J$965,7,FALSE)</f>
        <v>69</v>
      </c>
      <c r="I32" s="132" t="str">
        <f>VLOOKUP($B32,Baza!$B$9:$J$965,8,FALSE)</f>
        <v>S235 J2</v>
      </c>
      <c r="J32" s="132" t="str">
        <f>VLOOKUP($B32,Baza!$B$9:$J$965,9,FALSE)</f>
        <v>-</v>
      </c>
      <c r="K32" s="133">
        <f t="shared" si="11"/>
        <v>0.1754946</v>
      </c>
      <c r="L32" s="133">
        <f t="shared" si="12"/>
        <v>0.3509892</v>
      </c>
      <c r="M32" s="133">
        <f t="shared" si="14"/>
        <v>0.3509892</v>
      </c>
      <c r="N32" s="134"/>
      <c r="O32" s="126" t="str">
        <f t="shared" si="15"/>
        <v>OK.</v>
      </c>
    </row>
    <row r="33" spans="1:25" s="135" customFormat="1" ht="15" customHeight="1">
      <c r="A33" s="126" t="str">
        <f t="shared" si="10"/>
        <v/>
      </c>
      <c r="B33" s="127"/>
      <c r="C33" s="128"/>
      <c r="D33" s="129" t="e">
        <f>VLOOKUP($B33,Baza!$B$9:$J$965,3,FALSE)</f>
        <v>#N/A</v>
      </c>
      <c r="E33" s="130" t="e">
        <f>VLOOKUP($B33,Baza!$B$9:$J$965,4,FALSE)</f>
        <v>#N/A</v>
      </c>
      <c r="F33" s="130" t="e">
        <f>VLOOKUP($B33,Baza!$B$9:$J$965,5,FALSE)</f>
        <v>#N/A</v>
      </c>
      <c r="G33" s="131" t="e">
        <f>VLOOKUP($B33,Baza!$B$9:$J$965,6,FALSE)</f>
        <v>#N/A</v>
      </c>
      <c r="H33" s="132" t="e">
        <f>VLOOKUP($B33,Baza!$B$9:$J$965,7,FALSE)</f>
        <v>#N/A</v>
      </c>
      <c r="I33" s="132" t="e">
        <f>VLOOKUP($B33,Baza!$B$9:$J$965,8,FALSE)</f>
        <v>#N/A</v>
      </c>
      <c r="J33" s="132" t="e">
        <f>VLOOKUP($B33,Baza!$B$9:$J$965,9,FALSE)</f>
        <v>#N/A</v>
      </c>
      <c r="K33" s="133" t="e">
        <f t="shared" si="11"/>
        <v>#N/A</v>
      </c>
      <c r="L33" s="133" t="e">
        <f t="shared" si="12"/>
        <v>#N/A</v>
      </c>
      <c r="M33" s="133" t="str">
        <f t="shared" si="14"/>
        <v>KOL A!!</v>
      </c>
      <c r="N33" s="134"/>
      <c r="O33" s="126" t="str">
        <f t="shared" si="15"/>
        <v>OK.</v>
      </c>
    </row>
    <row r="34" spans="1:25" s="135" customFormat="1" ht="15" customHeight="1">
      <c r="A34" s="126" t="str">
        <f t="shared" si="10"/>
        <v/>
      </c>
      <c r="B34" s="136" t="s">
        <v>40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8"/>
      <c r="O34" s="126" t="str">
        <f t="shared" si="15"/>
        <v>OK.</v>
      </c>
    </row>
    <row r="35" spans="1:25" s="12" customFormat="1" ht="15" customHeight="1">
      <c r="A35" s="10"/>
      <c r="B35" s="13"/>
      <c r="C35" s="14"/>
      <c r="D35" s="15"/>
      <c r="E35" s="16"/>
      <c r="F35" s="16"/>
      <c r="G35" s="17"/>
      <c r="H35" s="27"/>
      <c r="I35" s="27"/>
      <c r="J35" s="27"/>
      <c r="K35" s="19"/>
      <c r="L35" s="19"/>
      <c r="M35" s="19"/>
      <c r="N35" s="20"/>
      <c r="O35" s="10"/>
      <c r="S35"/>
      <c r="T35"/>
      <c r="U35"/>
      <c r="V35"/>
      <c r="W35"/>
      <c r="X35"/>
      <c r="Y35"/>
    </row>
    <row r="36" spans="1:25" s="12" customFormat="1" ht="15" customHeight="1">
      <c r="A36" s="10"/>
      <c r="B36" s="13"/>
      <c r="C36" s="14"/>
      <c r="D36" s="15"/>
      <c r="E36" s="16"/>
      <c r="F36" s="16"/>
      <c r="G36" s="17"/>
      <c r="H36" s="27"/>
      <c r="I36" s="27"/>
      <c r="J36" s="27"/>
      <c r="K36" s="19"/>
      <c r="L36" s="19"/>
      <c r="M36" s="19"/>
      <c r="N36" s="20"/>
      <c r="O36" s="10"/>
      <c r="S36"/>
      <c r="T36"/>
      <c r="U36"/>
      <c r="V36"/>
      <c r="W36"/>
      <c r="X36"/>
      <c r="Y36"/>
    </row>
    <row r="37" spans="1:25" s="12" customFormat="1" ht="15" customHeight="1">
      <c r="A37" s="10"/>
      <c r="B37" s="13"/>
      <c r="C37" s="14"/>
      <c r="D37" s="15"/>
      <c r="E37" s="16"/>
      <c r="F37" s="16"/>
      <c r="G37" s="17"/>
      <c r="H37" s="27"/>
      <c r="I37" s="27"/>
      <c r="J37" s="27"/>
      <c r="K37" s="19"/>
      <c r="L37" s="19"/>
      <c r="M37" s="19"/>
      <c r="N37" s="20"/>
      <c r="O37" s="10"/>
      <c r="S37"/>
      <c r="T37"/>
      <c r="U37"/>
      <c r="V37"/>
      <c r="W37"/>
      <c r="X37"/>
      <c r="Y37"/>
    </row>
    <row r="38" spans="1:25" s="12" customFormat="1" ht="15" customHeight="1">
      <c r="A38" s="10"/>
      <c r="B38" s="13"/>
      <c r="C38" s="14"/>
      <c r="D38" s="15"/>
      <c r="E38" s="16"/>
      <c r="F38" s="16"/>
      <c r="G38" s="17"/>
      <c r="H38" s="27"/>
      <c r="I38" s="27"/>
      <c r="J38" s="27"/>
      <c r="K38" s="19"/>
      <c r="L38" s="19"/>
      <c r="M38" s="19"/>
      <c r="N38" s="20"/>
      <c r="O38" s="10"/>
      <c r="S38"/>
      <c r="T38"/>
      <c r="U38"/>
      <c r="V38"/>
      <c r="W38"/>
      <c r="X38"/>
      <c r="Y38"/>
    </row>
    <row r="39" spans="1:25" s="12" customFormat="1" ht="15" customHeight="1">
      <c r="A39" s="10"/>
      <c r="B39" s="13"/>
      <c r="C39" s="14"/>
      <c r="D39" s="15"/>
      <c r="E39" s="16"/>
      <c r="F39" s="16"/>
      <c r="G39" s="17"/>
      <c r="H39" s="27"/>
      <c r="I39" s="27"/>
      <c r="J39" s="27"/>
      <c r="K39" s="19"/>
      <c r="L39" s="19"/>
      <c r="M39" s="19"/>
      <c r="N39" s="20"/>
      <c r="O39" s="10"/>
      <c r="S39"/>
      <c r="T39"/>
      <c r="U39"/>
      <c r="V39"/>
      <c r="W39"/>
      <c r="X39"/>
      <c r="Y39"/>
    </row>
    <row r="40" spans="1:25" s="12" customFormat="1" ht="15" customHeight="1">
      <c r="A40" s="10"/>
      <c r="B40" s="13"/>
      <c r="C40" s="14"/>
      <c r="D40" s="15"/>
      <c r="E40" s="16"/>
      <c r="F40" s="16"/>
      <c r="G40" s="17"/>
      <c r="H40" s="27"/>
      <c r="I40" s="27"/>
      <c r="J40" s="27"/>
      <c r="K40" s="19"/>
      <c r="L40" s="19"/>
      <c r="M40" s="19"/>
      <c r="N40" s="20"/>
      <c r="O40" s="10"/>
      <c r="S40"/>
      <c r="T40"/>
      <c r="U40"/>
      <c r="V40"/>
      <c r="W40"/>
      <c r="X40"/>
      <c r="Y40"/>
    </row>
    <row r="41" spans="1:25" s="12" customFormat="1" ht="15" customHeight="1">
      <c r="A41" s="10"/>
      <c r="B41" s="13"/>
      <c r="C41" s="14"/>
      <c r="D41" s="15"/>
      <c r="E41" s="16"/>
      <c r="F41" s="16"/>
      <c r="G41" s="17"/>
      <c r="H41" s="27"/>
      <c r="I41" s="27"/>
      <c r="J41" s="27"/>
      <c r="K41" s="19"/>
      <c r="L41" s="19"/>
      <c r="M41" s="19"/>
      <c r="N41" s="20"/>
      <c r="O41" s="10"/>
    </row>
    <row r="42" spans="1:25" s="12" customFormat="1" ht="15" customHeight="1">
      <c r="A42" s="10"/>
      <c r="B42" s="13"/>
      <c r="C42" s="14"/>
      <c r="D42" s="15"/>
      <c r="E42" s="16"/>
      <c r="F42" s="16"/>
      <c r="G42" s="17"/>
      <c r="H42" s="27"/>
      <c r="I42" s="27"/>
      <c r="J42" s="27"/>
      <c r="K42" s="19"/>
      <c r="L42" s="19"/>
      <c r="M42" s="19"/>
      <c r="N42" s="20"/>
      <c r="O42" s="10"/>
      <c r="S42"/>
      <c r="T42"/>
      <c r="U42"/>
      <c r="V42"/>
      <c r="W42"/>
      <c r="X42"/>
      <c r="Y42"/>
    </row>
    <row r="43" spans="1:25" s="12" customFormat="1" ht="15" customHeight="1">
      <c r="A43" s="10"/>
      <c r="B43" s="13"/>
      <c r="C43" s="14"/>
      <c r="D43" s="15"/>
      <c r="E43" s="16"/>
      <c r="F43" s="16"/>
      <c r="G43" s="17"/>
      <c r="H43" s="27"/>
      <c r="I43" s="27"/>
      <c r="J43" s="27"/>
      <c r="K43" s="19"/>
      <c r="L43" s="19"/>
      <c r="M43" s="19"/>
      <c r="N43" s="20"/>
      <c r="O43" s="10"/>
      <c r="S43"/>
      <c r="T43"/>
      <c r="U43"/>
      <c r="V43"/>
      <c r="W43"/>
      <c r="X43"/>
      <c r="Y43"/>
    </row>
    <row r="44" spans="1:25" s="12" customFormat="1" ht="15" customHeight="1">
      <c r="A44" s="10"/>
      <c r="B44" s="13"/>
      <c r="C44" s="14"/>
      <c r="D44" s="15"/>
      <c r="E44" s="16"/>
      <c r="F44" s="16"/>
      <c r="G44" s="17"/>
      <c r="H44" s="27"/>
      <c r="I44" s="27"/>
      <c r="J44" s="27"/>
      <c r="K44" s="19"/>
      <c r="L44" s="19"/>
      <c r="M44" s="19"/>
      <c r="N44" s="20"/>
      <c r="O44" s="10"/>
      <c r="S44"/>
      <c r="T44"/>
      <c r="U44"/>
      <c r="V44"/>
      <c r="W44"/>
      <c r="X44"/>
      <c r="Y44"/>
    </row>
    <row r="45" spans="1:25" s="12" customFormat="1" ht="15" customHeight="1">
      <c r="A45" s="10"/>
      <c r="B45" s="13"/>
      <c r="C45" s="14"/>
      <c r="D45" s="15"/>
      <c r="E45" s="16"/>
      <c r="F45" s="16"/>
      <c r="G45" s="17"/>
      <c r="H45" s="27"/>
      <c r="I45" s="27"/>
      <c r="J45" s="27"/>
      <c r="K45" s="19"/>
      <c r="L45" s="19"/>
      <c r="M45" s="19"/>
      <c r="N45" s="20"/>
      <c r="O45" s="10"/>
      <c r="S45"/>
      <c r="T45"/>
      <c r="U45"/>
      <c r="V45"/>
      <c r="W45"/>
      <c r="X45"/>
      <c r="Y45"/>
    </row>
    <row r="46" spans="1:25" s="12" customFormat="1" ht="15" customHeight="1">
      <c r="A46" s="10" t="str">
        <f t="shared" si="1"/>
        <v/>
      </c>
      <c r="B46" s="115" t="s">
        <v>26</v>
      </c>
      <c r="C46" s="117">
        <f ca="1">TODAY()</f>
        <v>44861</v>
      </c>
      <c r="D46" s="117"/>
      <c r="E46" s="117"/>
      <c r="F46" s="117"/>
      <c r="G46" s="118"/>
      <c r="H46" s="112" t="s">
        <v>27</v>
      </c>
      <c r="I46" s="113"/>
      <c r="J46" s="113"/>
      <c r="K46" s="113"/>
      <c r="L46" s="114"/>
      <c r="M46" s="121">
        <f>SUM(M11:M45)</f>
        <v>186.09632215000002</v>
      </c>
      <c r="N46" s="122"/>
      <c r="O46" s="10"/>
    </row>
    <row r="47" spans="1:25" s="12" customFormat="1" ht="22.5" customHeight="1">
      <c r="A47" s="1"/>
      <c r="B47" s="116"/>
      <c r="C47" s="119"/>
      <c r="D47" s="119"/>
      <c r="E47" s="119"/>
      <c r="F47" s="119"/>
      <c r="G47" s="120"/>
      <c r="H47" s="112" t="s">
        <v>28</v>
      </c>
      <c r="I47" s="113"/>
      <c r="J47" s="113"/>
      <c r="K47" s="113"/>
      <c r="L47" s="114"/>
      <c r="M47" s="110">
        <f>M46*1.018</f>
        <v>189.44605594870004</v>
      </c>
      <c r="N47" s="111"/>
      <c r="O47" s="10"/>
    </row>
    <row r="48" spans="1:25" s="12" customFormat="1">
      <c r="A48" s="1"/>
      <c r="B48" s="4"/>
      <c r="C48" s="4"/>
      <c r="D48" s="4"/>
      <c r="E48" s="1"/>
      <c r="F48" s="1"/>
      <c r="G48" s="1"/>
      <c r="H48" s="4"/>
      <c r="I48" s="4"/>
      <c r="J48" s="4"/>
      <c r="K48" s="4"/>
      <c r="L48" s="4"/>
      <c r="M48" s="4"/>
      <c r="N48" s="4"/>
      <c r="O48" s="4"/>
    </row>
    <row r="49" spans="1:15" s="12" customFormat="1">
      <c r="A49" s="1"/>
      <c r="B49" s="4"/>
      <c r="C49" s="4"/>
      <c r="D49" s="4"/>
      <c r="E49" s="1"/>
      <c r="F49" s="1"/>
      <c r="G49" s="1"/>
      <c r="H49" s="4"/>
      <c r="I49" s="4"/>
      <c r="J49" s="4"/>
      <c r="K49" s="4"/>
      <c r="L49" s="4"/>
      <c r="M49" s="4"/>
      <c r="N49" s="4"/>
      <c r="O49" s="4"/>
    </row>
    <row r="63" spans="1:15" ht="14.2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5" ht="14.2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7" ht="14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4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4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4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4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4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4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4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4.25">
      <c r="O73"/>
      <c r="P73"/>
      <c r="Q73"/>
    </row>
    <row r="74" spans="1:17" ht="14.25">
      <c r="O74"/>
      <c r="P74"/>
      <c r="Q74"/>
    </row>
  </sheetData>
  <mergeCells count="32">
    <mergeCell ref="B34:N34"/>
    <mergeCell ref="B21:N21"/>
    <mergeCell ref="M47:N47"/>
    <mergeCell ref="H47:L47"/>
    <mergeCell ref="B46:B47"/>
    <mergeCell ref="C46:G47"/>
    <mergeCell ref="H46:L46"/>
    <mergeCell ref="M46:N46"/>
    <mergeCell ref="B22:E23"/>
    <mergeCell ref="F22:G23"/>
    <mergeCell ref="H22:H23"/>
    <mergeCell ref="I22:I23"/>
    <mergeCell ref="J22:M23"/>
    <mergeCell ref="B1:K4"/>
    <mergeCell ref="J9:M10"/>
    <mergeCell ref="N2:N4"/>
    <mergeCell ref="L3:M3"/>
    <mergeCell ref="I5:M5"/>
    <mergeCell ref="I6:M6"/>
    <mergeCell ref="N7:N8"/>
    <mergeCell ref="I7:I8"/>
    <mergeCell ref="H9:H10"/>
    <mergeCell ref="I9:I10"/>
    <mergeCell ref="B9:E10"/>
    <mergeCell ref="F9:G10"/>
    <mergeCell ref="A7:A8"/>
    <mergeCell ref="B7:B8"/>
    <mergeCell ref="C7:C8"/>
    <mergeCell ref="D7:G8"/>
    <mergeCell ref="B5:C5"/>
    <mergeCell ref="D5:H5"/>
    <mergeCell ref="B6:H6"/>
  </mergeCells>
  <conditionalFormatting sqref="M11:M20 M35:M46">
    <cfRule type="cellIs" dxfId="31" priority="182" operator="equal">
      <formula>"KOL A!!"</formula>
    </cfRule>
  </conditionalFormatting>
  <conditionalFormatting sqref="N11:N20 N35:N46">
    <cfRule type="cellIs" dxfId="30" priority="181" operator="equal">
      <formula>"Czemu są dwa"</formula>
    </cfRule>
  </conditionalFormatting>
  <conditionalFormatting sqref="O9:O21 O35:O47">
    <cfRule type="cellIs" dxfId="29" priority="31" operator="equal">
      <formula>"Kol. A"</formula>
    </cfRule>
    <cfRule type="cellIs" dxfId="28" priority="32" operator="equal">
      <formula>"OK."</formula>
    </cfRule>
  </conditionalFormatting>
  <conditionalFormatting sqref="M24:M33">
    <cfRule type="cellIs" dxfId="19" priority="4" operator="equal">
      <formula>"KOL A!!"</formula>
    </cfRule>
  </conditionalFormatting>
  <conditionalFormatting sqref="N24:N33">
    <cfRule type="cellIs" dxfId="17" priority="3" operator="equal">
      <formula>"Czemu są dwa"</formula>
    </cfRule>
  </conditionalFormatting>
  <conditionalFormatting sqref="O22:O34">
    <cfRule type="cellIs" dxfId="15" priority="1" operator="equal">
      <formula>"Kol. A"</formula>
    </cfRule>
    <cfRule type="cellIs" dxfId="14" priority="2" operator="equal">
      <formula>"OK."</formula>
    </cfRule>
  </conditionalFormatting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showGridLines="0" zoomScale="130" zoomScaleNormal="130" zoomScaleSheetLayoutView="100" workbookViewId="0">
      <selection activeCell="L7" sqref="L7"/>
    </sheetView>
  </sheetViews>
  <sheetFormatPr defaultRowHeight="12"/>
  <cols>
    <col min="1" max="1" width="9.25" style="1" customWidth="1"/>
    <col min="2" max="2" width="4.625" style="4" customWidth="1"/>
    <col min="3" max="3" width="5.125" style="4" customWidth="1"/>
    <col min="4" max="4" width="3.875" style="4" customWidth="1"/>
    <col min="5" max="5" width="4.125" style="1" customWidth="1"/>
    <col min="6" max="6" width="1.625" style="1" customWidth="1"/>
    <col min="7" max="7" width="4.125" style="1" customWidth="1"/>
    <col min="8" max="8" width="6.5" style="4" customWidth="1"/>
    <col min="9" max="9" width="6.625" style="4" customWidth="1"/>
    <col min="10" max="10" width="5.75" style="4" customWidth="1"/>
    <col min="11" max="13" width="8.125" style="4" customWidth="1"/>
    <col min="14" max="14" width="13.75" style="4" customWidth="1"/>
    <col min="15" max="15" width="5.375" style="4" customWidth="1"/>
    <col min="16" max="16384" width="9" style="4"/>
  </cols>
  <sheetData>
    <row r="1" spans="1:25" ht="15" customHeight="1">
      <c r="A1"/>
      <c r="B1" s="81" t="s">
        <v>37</v>
      </c>
      <c r="C1" s="82"/>
      <c r="D1" s="82"/>
      <c r="E1" s="82"/>
      <c r="F1" s="82"/>
      <c r="G1" s="82"/>
      <c r="H1" s="82"/>
      <c r="I1" s="82"/>
      <c r="J1" s="82"/>
      <c r="K1" s="83"/>
      <c r="L1" s="24" t="s">
        <v>24</v>
      </c>
      <c r="M1" s="2">
        <v>0</v>
      </c>
      <c r="N1" s="3" t="s">
        <v>22</v>
      </c>
    </row>
    <row r="2" spans="1:25" ht="15" customHeight="1">
      <c r="A2"/>
      <c r="B2" s="84"/>
      <c r="C2" s="85"/>
      <c r="D2" s="85"/>
      <c r="E2" s="85"/>
      <c r="F2" s="85"/>
      <c r="G2" s="85"/>
      <c r="H2" s="85"/>
      <c r="I2" s="85"/>
      <c r="J2" s="85"/>
      <c r="K2" s="86"/>
      <c r="L2" s="25" t="s">
        <v>23</v>
      </c>
      <c r="M2" s="5" t="s">
        <v>38</v>
      </c>
      <c r="N2" s="92" t="str">
        <f>N6&amp;" L.M."</f>
        <v>10 L.M.</v>
      </c>
      <c r="S2"/>
      <c r="T2"/>
      <c r="U2"/>
      <c r="V2"/>
    </row>
    <row r="3" spans="1:25" ht="15" customHeight="1">
      <c r="A3"/>
      <c r="B3" s="84"/>
      <c r="C3" s="85"/>
      <c r="D3" s="85"/>
      <c r="E3" s="85"/>
      <c r="F3" s="85"/>
      <c r="G3" s="85"/>
      <c r="H3" s="85"/>
      <c r="I3" s="85"/>
      <c r="J3" s="85"/>
      <c r="K3" s="86"/>
      <c r="L3" s="69" t="s">
        <v>25</v>
      </c>
      <c r="M3" s="94"/>
      <c r="N3" s="92"/>
      <c r="S3"/>
      <c r="T3"/>
      <c r="U3"/>
      <c r="V3"/>
    </row>
    <row r="4" spans="1:25" ht="18.75" customHeight="1">
      <c r="A4"/>
      <c r="B4" s="87"/>
      <c r="C4" s="88"/>
      <c r="D4" s="88"/>
      <c r="E4" s="88"/>
      <c r="F4" s="88"/>
      <c r="G4" s="88"/>
      <c r="H4" s="88"/>
      <c r="I4" s="88"/>
      <c r="J4" s="88"/>
      <c r="K4" s="89"/>
      <c r="L4" s="6">
        <f>M47</f>
        <v>181.5436718862</v>
      </c>
      <c r="M4" s="7" t="s">
        <v>11</v>
      </c>
      <c r="N4" s="93"/>
      <c r="S4"/>
      <c r="T4"/>
      <c r="U4"/>
      <c r="V4"/>
    </row>
    <row r="5" spans="1:25" ht="15" customHeight="1">
      <c r="A5"/>
      <c r="B5" s="75" t="s">
        <v>21</v>
      </c>
      <c r="C5" s="76"/>
      <c r="D5" s="77" t="s">
        <v>34</v>
      </c>
      <c r="E5" s="77"/>
      <c r="F5" s="77"/>
      <c r="G5" s="77"/>
      <c r="H5" s="78"/>
      <c r="I5" s="95" t="s">
        <v>20</v>
      </c>
      <c r="J5" s="96"/>
      <c r="K5" s="96"/>
      <c r="L5" s="96"/>
      <c r="M5" s="97"/>
      <c r="N5" s="8" t="s">
        <v>19</v>
      </c>
      <c r="S5"/>
      <c r="T5"/>
      <c r="U5"/>
      <c r="V5"/>
    </row>
    <row r="6" spans="1:25" ht="15" customHeight="1">
      <c r="A6"/>
      <c r="B6" s="79" t="s">
        <v>41</v>
      </c>
      <c r="C6" s="80"/>
      <c r="D6" s="80"/>
      <c r="E6" s="80"/>
      <c r="F6" s="80"/>
      <c r="G6" s="80"/>
      <c r="H6" s="80"/>
      <c r="I6" s="98" t="s">
        <v>47</v>
      </c>
      <c r="J6" s="99"/>
      <c r="K6" s="99"/>
      <c r="L6" s="99"/>
      <c r="M6" s="100"/>
      <c r="N6" s="9">
        <v>10</v>
      </c>
      <c r="S6"/>
      <c r="T6"/>
      <c r="U6"/>
      <c r="V6"/>
      <c r="W6"/>
      <c r="X6"/>
      <c r="Y6"/>
    </row>
    <row r="7" spans="1:25" ht="45" customHeight="1">
      <c r="A7" s="67" t="s">
        <v>16</v>
      </c>
      <c r="B7" s="67" t="s">
        <v>0</v>
      </c>
      <c r="C7" s="67" t="s">
        <v>8</v>
      </c>
      <c r="D7" s="69" t="s">
        <v>14</v>
      </c>
      <c r="E7" s="70"/>
      <c r="F7" s="70"/>
      <c r="G7" s="71"/>
      <c r="H7" s="57" t="s">
        <v>6</v>
      </c>
      <c r="I7" s="67" t="s">
        <v>3</v>
      </c>
      <c r="J7" s="57" t="s">
        <v>15</v>
      </c>
      <c r="K7" s="57" t="s">
        <v>4</v>
      </c>
      <c r="L7" s="57" t="s">
        <v>13</v>
      </c>
      <c r="M7" s="57" t="s">
        <v>12</v>
      </c>
      <c r="N7" s="67" t="s">
        <v>5</v>
      </c>
      <c r="S7"/>
      <c r="T7"/>
      <c r="U7"/>
      <c r="V7"/>
      <c r="W7"/>
      <c r="X7"/>
      <c r="Y7"/>
    </row>
    <row r="8" spans="1:25" s="10" customFormat="1" ht="15" customHeight="1">
      <c r="A8" s="68"/>
      <c r="B8" s="68"/>
      <c r="C8" s="68"/>
      <c r="D8" s="72"/>
      <c r="E8" s="73"/>
      <c r="F8" s="73"/>
      <c r="G8" s="74"/>
      <c r="H8" s="58" t="s">
        <v>9</v>
      </c>
      <c r="I8" s="68"/>
      <c r="J8" s="58" t="s">
        <v>10</v>
      </c>
      <c r="K8" s="58" t="s">
        <v>11</v>
      </c>
      <c r="L8" s="58" t="s">
        <v>11</v>
      </c>
      <c r="M8" s="58" t="s">
        <v>11</v>
      </c>
      <c r="N8" s="68"/>
      <c r="S8"/>
      <c r="T8"/>
      <c r="U8"/>
      <c r="V8"/>
      <c r="W8"/>
      <c r="X8"/>
      <c r="Y8"/>
    </row>
    <row r="9" spans="1:25" s="12" customFormat="1" ht="15" customHeight="1">
      <c r="A9" s="10"/>
      <c r="B9" s="105" t="s">
        <v>18</v>
      </c>
      <c r="C9" s="106"/>
      <c r="D9" s="106"/>
      <c r="E9" s="106"/>
      <c r="F9" s="103" t="s">
        <v>45</v>
      </c>
      <c r="G9" s="103"/>
      <c r="H9" s="101" t="s">
        <v>17</v>
      </c>
      <c r="I9" s="103">
        <v>1</v>
      </c>
      <c r="J9" s="90"/>
      <c r="K9" s="90"/>
      <c r="L9" s="90"/>
      <c r="M9" s="90"/>
      <c r="N9" s="11"/>
      <c r="O9" s="10" t="str">
        <f>IF(B9="element wysyłkowy:","OK.",IF(B9=0,"OK.",IF(O8="Kol. A",IF(A9=A8,"Kol. A","???"),IF(A9=A8,"OK.",IF(A9=I7,"OK.","Kol. A")))))</f>
        <v>OK.</v>
      </c>
      <c r="S9"/>
      <c r="T9"/>
      <c r="U9"/>
      <c r="V9"/>
      <c r="W9"/>
      <c r="X9"/>
      <c r="Y9"/>
    </row>
    <row r="10" spans="1:25" s="12" customFormat="1" ht="15" customHeight="1">
      <c r="A10" s="10" t="str">
        <f>IF(B8="Element Wysyłkowy:",I8,IF(OR(ISTEXT(B10),ISBLANK(B10)),"",A9))</f>
        <v/>
      </c>
      <c r="B10" s="107"/>
      <c r="C10" s="108"/>
      <c r="D10" s="108"/>
      <c r="E10" s="108"/>
      <c r="F10" s="109"/>
      <c r="G10" s="109"/>
      <c r="H10" s="102"/>
      <c r="I10" s="104"/>
      <c r="J10" s="91"/>
      <c r="K10" s="91"/>
      <c r="L10" s="91"/>
      <c r="M10" s="91"/>
      <c r="N10" s="26"/>
      <c r="O10" s="10" t="str">
        <f t="shared" ref="O10:O13" si="0">IF(B10="element wysyłkowy:","OK.",IF(B10=0,"OK.",IF(O9="Kol. A",IF(A10=A9,"Kol. A","???"),IF(A10=A9,"OK.",IF(A10=I8,"OK.","Kol. A")))))</f>
        <v>OK.</v>
      </c>
      <c r="S10"/>
      <c r="T10"/>
      <c r="U10"/>
      <c r="V10"/>
      <c r="W10"/>
      <c r="X10"/>
      <c r="Y10"/>
    </row>
    <row r="11" spans="1:25" s="12" customFormat="1" ht="15" customHeight="1">
      <c r="A11" s="10">
        <f t="shared" ref="A11:A21" si="1">IF(B9="Element Wysyłkowy:",I9,IF(OR(ISTEXT(B11),ISBLANK(B11)),"",A10))</f>
        <v>1</v>
      </c>
      <c r="B11" s="13">
        <v>112</v>
      </c>
      <c r="C11" s="14">
        <v>1</v>
      </c>
      <c r="D11" s="15" t="str">
        <f>VLOOKUP($B11,Baza!$B$9:$J$965,3,FALSE)</f>
        <v>L75x75x6</v>
      </c>
      <c r="E11" s="16"/>
      <c r="F11" s="16"/>
      <c r="G11" s="17"/>
      <c r="H11" s="27">
        <f>VLOOKUP($B11,Baza!$B$9:$J$965,7,FALSE)</f>
        <v>2929</v>
      </c>
      <c r="I11" s="27" t="str">
        <f>VLOOKUP($B11,Baza!$B$9:$J$965,8,FALSE)</f>
        <v>S235 J2</v>
      </c>
      <c r="J11" s="27">
        <f>VLOOKUP($B11,Baza!$B$9:$J$965,9,FALSE)</f>
        <v>6.85</v>
      </c>
      <c r="K11" s="19">
        <f>IF(D11="bl.",E11/1000*G11/1000*H11/1000*7850,IF(J11&lt;&gt;0,J11/1000*H11,"Nie wiem czy to profil czy blacha"))</f>
        <v>20.063649999999999</v>
      </c>
      <c r="L11" s="19">
        <f>K11*C11</f>
        <v>20.063649999999999</v>
      </c>
      <c r="M11" s="19">
        <f>IF(A11="","KOL A!!",L11*A11)</f>
        <v>20.063649999999999</v>
      </c>
      <c r="N11" s="20"/>
      <c r="O11" s="10" t="str">
        <f t="shared" si="0"/>
        <v>OK.</v>
      </c>
      <c r="S11"/>
      <c r="T11"/>
      <c r="U11"/>
      <c r="V11"/>
      <c r="W11"/>
      <c r="X11"/>
      <c r="Y11"/>
    </row>
    <row r="12" spans="1:25" s="12" customFormat="1" ht="15" customHeight="1">
      <c r="A12" s="10">
        <f t="shared" si="1"/>
        <v>1</v>
      </c>
      <c r="B12" s="13">
        <v>102</v>
      </c>
      <c r="C12" s="14">
        <v>1</v>
      </c>
      <c r="D12" s="15" t="str">
        <f>VLOOKUP($B12,Baza!$B$9:$J$965,3,FALSE)</f>
        <v>L75x75x6</v>
      </c>
      <c r="E12" s="16"/>
      <c r="F12" s="16"/>
      <c r="G12" s="17"/>
      <c r="H12" s="27">
        <f>VLOOKUP($B12,Baza!$B$9:$J$965,7,FALSE)</f>
        <v>100</v>
      </c>
      <c r="I12" s="27" t="str">
        <f>VLOOKUP($B12,Baza!$B$9:$J$965,8,FALSE)</f>
        <v>S235 J2</v>
      </c>
      <c r="J12" s="27">
        <f>VLOOKUP($B12,Baza!$B$9:$J$965,9,FALSE)</f>
        <v>6.85</v>
      </c>
      <c r="K12" s="19">
        <f t="shared" ref="K12:K20" si="2">IF(D12="bl.",E12/1000*G12/1000*H12/1000*7850,IF(J12&lt;&gt;0,J12/1000*H12,"Nie wiem czy to profil czy blacha"))</f>
        <v>0.68499999999999994</v>
      </c>
      <c r="L12" s="19">
        <f t="shared" ref="L12:L20" si="3">K12*C12</f>
        <v>0.68499999999999994</v>
      </c>
      <c r="M12" s="19">
        <f t="shared" ref="M12:M13" si="4">IF(A12="","KOL A!!",L12*A12)</f>
        <v>0.68499999999999994</v>
      </c>
      <c r="N12" s="20"/>
      <c r="O12" s="10" t="str">
        <f t="shared" si="0"/>
        <v>OK.</v>
      </c>
      <c r="S12"/>
      <c r="T12"/>
      <c r="U12"/>
      <c r="V12"/>
      <c r="W12"/>
      <c r="X12"/>
      <c r="Y12"/>
    </row>
    <row r="13" spans="1:25" s="12" customFormat="1" ht="15" customHeight="1">
      <c r="A13" s="10">
        <f t="shared" si="1"/>
        <v>1</v>
      </c>
      <c r="B13" s="13">
        <v>103</v>
      </c>
      <c r="C13" s="14">
        <v>1</v>
      </c>
      <c r="D13" s="15" t="str">
        <f>VLOOKUP($B13,Baza!$B$9:$J$965,3,FALSE)</f>
        <v>L75x75x6</v>
      </c>
      <c r="E13" s="16"/>
      <c r="F13" s="16"/>
      <c r="G13" s="17"/>
      <c r="H13" s="27">
        <f>VLOOKUP($B13,Baza!$B$9:$J$965,7,FALSE)</f>
        <v>79</v>
      </c>
      <c r="I13" s="27" t="str">
        <f>VLOOKUP($B13,Baza!$B$9:$J$965,8,FALSE)</f>
        <v>S235 J2</v>
      </c>
      <c r="J13" s="27">
        <f>VLOOKUP($B13,Baza!$B$9:$J$965,9,FALSE)</f>
        <v>6.85</v>
      </c>
      <c r="K13" s="19">
        <f t="shared" si="2"/>
        <v>0.54114999999999991</v>
      </c>
      <c r="L13" s="19">
        <f t="shared" si="3"/>
        <v>0.54114999999999991</v>
      </c>
      <c r="M13" s="19">
        <f t="shared" si="4"/>
        <v>0.54114999999999991</v>
      </c>
      <c r="N13" s="20"/>
      <c r="O13" s="10" t="str">
        <f t="shared" si="0"/>
        <v>OK.</v>
      </c>
      <c r="S13"/>
      <c r="T13"/>
      <c r="U13"/>
      <c r="V13"/>
      <c r="W13"/>
      <c r="X13"/>
      <c r="Y13"/>
    </row>
    <row r="14" spans="1:25" s="12" customFormat="1" ht="15" customHeight="1">
      <c r="A14" s="10">
        <f t="shared" si="1"/>
        <v>1</v>
      </c>
      <c r="B14" s="13">
        <v>113</v>
      </c>
      <c r="C14" s="14">
        <v>2</v>
      </c>
      <c r="D14" s="15" t="str">
        <f>VLOOKUP($B14,Baza!$B$9:$J$965,3,FALSE)</f>
        <v>L65x65x5</v>
      </c>
      <c r="E14" s="16"/>
      <c r="F14" s="16"/>
      <c r="G14" s="17"/>
      <c r="H14" s="27">
        <f>VLOOKUP($B14,Baza!$B$9:$J$965,7,FALSE)</f>
        <v>2939</v>
      </c>
      <c r="I14" s="27" t="str">
        <f>VLOOKUP($B14,Baza!$B$9:$J$965,8,FALSE)</f>
        <v>S235 J2</v>
      </c>
      <c r="J14" s="27">
        <f>VLOOKUP($B14,Baza!$B$9:$J$965,9,FALSE)</f>
        <v>5</v>
      </c>
      <c r="K14" s="19">
        <f t="shared" si="2"/>
        <v>14.695</v>
      </c>
      <c r="L14" s="19">
        <f t="shared" si="3"/>
        <v>29.39</v>
      </c>
      <c r="M14" s="19">
        <f>IF(A14="","KOL A!!",L14*A14)</f>
        <v>29.39</v>
      </c>
      <c r="N14" s="20"/>
      <c r="O14" s="10" t="str">
        <f>IF(B15="element wysyłkowy:","OK.",IF(B15=0,"OK.",IF(O17="Kol. A",IF(A14=A17,"Kol. A","???"),IF(A14=A17,"OK.",IF(A14=I13,"OK.","Kol. A")))))</f>
        <v>OK.</v>
      </c>
      <c r="S14"/>
      <c r="T14"/>
      <c r="U14"/>
      <c r="V14"/>
      <c r="W14"/>
      <c r="X14"/>
      <c r="Y14"/>
    </row>
    <row r="15" spans="1:25" s="12" customFormat="1" ht="15" customHeight="1">
      <c r="A15" s="10">
        <f t="shared" si="1"/>
        <v>1</v>
      </c>
      <c r="B15" s="13">
        <v>105</v>
      </c>
      <c r="C15" s="14">
        <v>2</v>
      </c>
      <c r="D15" s="15" t="str">
        <f>VLOOKUP($B15,Baza!$B$9:$J$965,3,FALSE)</f>
        <v>L65x65x5</v>
      </c>
      <c r="E15" s="16"/>
      <c r="F15" s="16"/>
      <c r="G15" s="17"/>
      <c r="H15" s="27">
        <f>VLOOKUP($B15,Baza!$B$9:$J$965,7,FALSE)</f>
        <v>87</v>
      </c>
      <c r="I15" s="27" t="str">
        <f>VLOOKUP($B15,Baza!$B$9:$J$965,8,FALSE)</f>
        <v>S235 J2</v>
      </c>
      <c r="J15" s="27">
        <f>VLOOKUP($B15,Baza!$B$9:$J$965,9,FALSE)</f>
        <v>5</v>
      </c>
      <c r="K15" s="19">
        <f t="shared" si="2"/>
        <v>0.435</v>
      </c>
      <c r="L15" s="19">
        <f t="shared" si="3"/>
        <v>0.87</v>
      </c>
      <c r="M15" s="19">
        <f t="shared" ref="M15:M20" si="5">IF(A15="","KOL A!!",L15*A15)</f>
        <v>0.87</v>
      </c>
      <c r="N15" s="20"/>
      <c r="O15" s="10" t="str">
        <f>IF(B16="element wysyłkowy:","OK.",IF(B16=0,"OK.",IF(O14="Kol. A",IF(A15=A14,"Kol. A","???"),IF(A15=A14,"OK.",IF(A15=I17,"OK.","Kol. A")))))</f>
        <v>OK.</v>
      </c>
      <c r="S15"/>
      <c r="T15"/>
      <c r="U15"/>
      <c r="V15"/>
      <c r="W15"/>
      <c r="X15"/>
      <c r="Y15"/>
    </row>
    <row r="16" spans="1:25" s="12" customFormat="1" ht="15" customHeight="1">
      <c r="A16" s="10">
        <f t="shared" si="1"/>
        <v>1</v>
      </c>
      <c r="B16" s="13">
        <v>106</v>
      </c>
      <c r="C16" s="14">
        <v>2</v>
      </c>
      <c r="D16" s="15" t="str">
        <f>VLOOKUP($B16,Baza!$B$9:$J$965,3,FALSE)</f>
        <v>L65x65x5</v>
      </c>
      <c r="E16" s="16"/>
      <c r="F16" s="16"/>
      <c r="G16" s="17"/>
      <c r="H16" s="27">
        <f>VLOOKUP($B16,Baza!$B$9:$J$965,7,FALSE)</f>
        <v>68</v>
      </c>
      <c r="I16" s="27" t="str">
        <f>VLOOKUP($B16,Baza!$B$9:$J$965,8,FALSE)</f>
        <v>S235 J2</v>
      </c>
      <c r="J16" s="27">
        <f>VLOOKUP($B16,Baza!$B$9:$J$965,9,FALSE)</f>
        <v>5</v>
      </c>
      <c r="K16" s="19">
        <f t="shared" si="2"/>
        <v>0.34</v>
      </c>
      <c r="L16" s="19">
        <f t="shared" si="3"/>
        <v>0.68</v>
      </c>
      <c r="M16" s="19">
        <f t="shared" si="5"/>
        <v>0.68</v>
      </c>
      <c r="N16" s="20"/>
      <c r="O16" s="10" t="str">
        <f>IF(B18="element wysyłkowy:","OK.",IF(B18=0,"OK.",IF(O15="Kol. A",IF(A16=A15,"Kol. A","???"),IF(A16=A15,"OK.",IF(A16=I14,"OK.","Kol. A")))))</f>
        <v>OK.</v>
      </c>
    </row>
    <row r="17" spans="1:25" s="12" customFormat="1" ht="15" customHeight="1">
      <c r="A17" s="10">
        <f t="shared" si="1"/>
        <v>1</v>
      </c>
      <c r="B17" s="13">
        <v>107</v>
      </c>
      <c r="C17" s="14">
        <v>3</v>
      </c>
      <c r="D17" s="15" t="str">
        <f>VLOOKUP($B17,Baza!$B$9:$J$965,3,FALSE)</f>
        <v>L75x75x6</v>
      </c>
      <c r="E17" s="16"/>
      <c r="F17" s="16"/>
      <c r="G17" s="17"/>
      <c r="H17" s="27">
        <f>VLOOKUP($B17,Baza!$B$9:$J$965,7,FALSE)</f>
        <v>1079</v>
      </c>
      <c r="I17" s="27" t="str">
        <f>VLOOKUP($B17,Baza!$B$9:$J$965,8,FALSE)</f>
        <v>S235 J2</v>
      </c>
      <c r="J17" s="27">
        <f>VLOOKUP($B17,Baza!$B$9:$J$965,9,FALSE)</f>
        <v>6.85</v>
      </c>
      <c r="K17" s="19">
        <f t="shared" si="2"/>
        <v>7.3911499999999997</v>
      </c>
      <c r="L17" s="19">
        <f t="shared" si="3"/>
        <v>22.173449999999999</v>
      </c>
      <c r="M17" s="19">
        <f t="shared" si="5"/>
        <v>22.173449999999999</v>
      </c>
      <c r="N17" s="20"/>
      <c r="O17" s="10" t="str">
        <f>IF(B14="element wysyłkowy:","OK.",IF(B14=0,"OK.",IF(O13="Kol. A",IF(A17=A13,"Kol. A","???"),IF(A17=A13,"OK.",IF(A17=I12,"OK.","Kol. A")))))</f>
        <v>OK.</v>
      </c>
      <c r="S17"/>
      <c r="T17"/>
      <c r="U17"/>
      <c r="V17"/>
      <c r="W17"/>
      <c r="X17"/>
      <c r="Y17"/>
    </row>
    <row r="18" spans="1:25" s="12" customFormat="1" ht="15" customHeight="1">
      <c r="A18" s="10">
        <f t="shared" si="1"/>
        <v>1</v>
      </c>
      <c r="B18" s="13">
        <v>108</v>
      </c>
      <c r="C18" s="14">
        <v>3</v>
      </c>
      <c r="D18" s="15" t="str">
        <f>VLOOKUP($B18,Baza!$B$9:$J$965,3,FALSE)</f>
        <v>Bl.</v>
      </c>
      <c r="E18" s="16">
        <f>VLOOKUP($B18,Baza!$B$9:$J$965,4,FALSE)</f>
        <v>15</v>
      </c>
      <c r="F18" s="16" t="str">
        <f>VLOOKUP($B18,Baza!$B$9:$J$965,5,FALSE)</f>
        <v>x</v>
      </c>
      <c r="G18" s="17">
        <f>VLOOKUP($B18,Baza!$B$9:$J$965,6,FALSE)</f>
        <v>165</v>
      </c>
      <c r="H18" s="27">
        <f>VLOOKUP($B18,Baza!$B$9:$J$965,7,FALSE)</f>
        <v>175</v>
      </c>
      <c r="I18" s="27" t="str">
        <f>VLOOKUP($B18,Baza!$B$9:$J$965,8,FALSE)</f>
        <v>S235 J2</v>
      </c>
      <c r="J18" s="27" t="str">
        <f>VLOOKUP($B18,Baza!$B$9:$J$965,9,FALSE)</f>
        <v>-</v>
      </c>
      <c r="K18" s="19">
        <f t="shared" si="2"/>
        <v>3.4000312500000001</v>
      </c>
      <c r="L18" s="19">
        <f t="shared" si="3"/>
        <v>10.200093750000001</v>
      </c>
      <c r="M18" s="19">
        <f t="shared" si="5"/>
        <v>10.200093750000001</v>
      </c>
      <c r="N18" s="20"/>
      <c r="O18" s="10" t="str">
        <f>IF(B19="element wysyłkowy:","OK.",IF(B19=0,"OK.",IF(O16="Kol. A",IF(A18=A16,"Kol. A","???"),IF(A18=A16,"OK.",IF(A18=I15,"OK.","Kol. A")))))</f>
        <v>OK.</v>
      </c>
    </row>
    <row r="19" spans="1:25" s="12" customFormat="1" ht="15" customHeight="1">
      <c r="A19" s="126">
        <f t="shared" si="1"/>
        <v>1</v>
      </c>
      <c r="B19" s="127">
        <v>116</v>
      </c>
      <c r="C19" s="128">
        <v>2</v>
      </c>
      <c r="D19" s="129" t="str">
        <f>VLOOKUP($B19,Baza!$B$9:$J$965,3,FALSE)</f>
        <v>Bl.</v>
      </c>
      <c r="E19" s="130">
        <f>VLOOKUP($B19,Baza!$B$9:$J$965,4,FALSE)</f>
        <v>6</v>
      </c>
      <c r="F19" s="130" t="str">
        <f>VLOOKUP($B19,Baza!$B$9:$J$965,5,FALSE)</f>
        <v>x</v>
      </c>
      <c r="G19" s="131">
        <f>VLOOKUP($B19,Baza!$B$9:$J$965,6,FALSE)</f>
        <v>54</v>
      </c>
      <c r="H19" s="132">
        <f>VLOOKUP($B19,Baza!$B$9:$J$965,7,FALSE)</f>
        <v>69</v>
      </c>
      <c r="I19" s="132" t="str">
        <f>VLOOKUP($B19,Baza!$B$9:$J$965,8,FALSE)</f>
        <v>S235 J2</v>
      </c>
      <c r="J19" s="132" t="str">
        <f>VLOOKUP($B19,Baza!$B$9:$J$965,9,FALSE)</f>
        <v>-</v>
      </c>
      <c r="K19" s="133">
        <f t="shared" si="2"/>
        <v>0.1754946</v>
      </c>
      <c r="L19" s="133">
        <f t="shared" si="3"/>
        <v>0.3509892</v>
      </c>
      <c r="M19" s="133">
        <f t="shared" si="5"/>
        <v>0.3509892</v>
      </c>
      <c r="N19" s="134"/>
      <c r="O19" s="10"/>
      <c r="S19"/>
      <c r="T19"/>
      <c r="U19"/>
      <c r="V19"/>
      <c r="W19"/>
      <c r="X19"/>
      <c r="Y19"/>
    </row>
    <row r="20" spans="1:25" s="12" customFormat="1" ht="15" customHeight="1">
      <c r="A20" s="126" t="str">
        <f t="shared" si="1"/>
        <v/>
      </c>
      <c r="B20" s="127"/>
      <c r="C20" s="128"/>
      <c r="D20" s="129" t="e">
        <f>VLOOKUP($B20,Baza!$B$9:$J$965,3,FALSE)</f>
        <v>#N/A</v>
      </c>
      <c r="E20" s="130" t="e">
        <f>VLOOKUP($B20,Baza!$B$9:$J$965,4,FALSE)</f>
        <v>#N/A</v>
      </c>
      <c r="F20" s="130" t="e">
        <f>VLOOKUP($B20,Baza!$B$9:$J$965,5,FALSE)</f>
        <v>#N/A</v>
      </c>
      <c r="G20" s="131" t="e">
        <f>VLOOKUP($B20,Baza!$B$9:$J$965,6,FALSE)</f>
        <v>#N/A</v>
      </c>
      <c r="H20" s="132" t="e">
        <f>VLOOKUP($B20,Baza!$B$9:$J$965,7,FALSE)</f>
        <v>#N/A</v>
      </c>
      <c r="I20" s="132" t="e">
        <f>VLOOKUP($B20,Baza!$B$9:$J$965,8,FALSE)</f>
        <v>#N/A</v>
      </c>
      <c r="J20" s="132" t="e">
        <f>VLOOKUP($B20,Baza!$B$9:$J$965,9,FALSE)</f>
        <v>#N/A</v>
      </c>
      <c r="K20" s="133" t="e">
        <f t="shared" si="2"/>
        <v>#N/A</v>
      </c>
      <c r="L20" s="133" t="e">
        <f t="shared" si="3"/>
        <v>#N/A</v>
      </c>
      <c r="M20" s="133" t="str">
        <f t="shared" si="5"/>
        <v>KOL A!!</v>
      </c>
      <c r="N20" s="134"/>
      <c r="O20" s="10"/>
      <c r="S20"/>
      <c r="T20"/>
      <c r="U20"/>
      <c r="V20"/>
      <c r="W20"/>
      <c r="X20"/>
      <c r="Y20"/>
    </row>
    <row r="21" spans="1:25" s="12" customFormat="1" ht="15" customHeight="1">
      <c r="A21" s="126" t="str">
        <f t="shared" si="1"/>
        <v/>
      </c>
      <c r="B21" s="136" t="s">
        <v>40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8"/>
      <c r="O21" s="10"/>
    </row>
    <row r="22" spans="1:25" s="12" customFormat="1" ht="17.25" customHeight="1">
      <c r="A22" s="10"/>
      <c r="B22" s="59"/>
      <c r="C22" s="60"/>
      <c r="D22" s="61"/>
      <c r="E22" s="62"/>
      <c r="F22" s="62"/>
      <c r="G22" s="63"/>
      <c r="H22" s="64"/>
      <c r="I22" s="64"/>
      <c r="J22" s="64"/>
      <c r="K22" s="65"/>
      <c r="L22" s="65"/>
      <c r="M22" s="65"/>
      <c r="N22" s="66"/>
      <c r="O22" s="10"/>
    </row>
    <row r="23" spans="1:25" s="12" customFormat="1" ht="15" customHeight="1">
      <c r="A23" s="10"/>
      <c r="B23" s="105" t="s">
        <v>18</v>
      </c>
      <c r="C23" s="106"/>
      <c r="D23" s="106"/>
      <c r="E23" s="106"/>
      <c r="F23" s="103" t="s">
        <v>46</v>
      </c>
      <c r="G23" s="103"/>
      <c r="H23" s="101" t="s">
        <v>17</v>
      </c>
      <c r="I23" s="103">
        <v>1</v>
      </c>
      <c r="J23" s="90"/>
      <c r="K23" s="90"/>
      <c r="L23" s="90"/>
      <c r="M23" s="90"/>
      <c r="N23" s="11"/>
      <c r="O23" s="10"/>
      <c r="S23"/>
      <c r="T23"/>
      <c r="U23"/>
      <c r="V23"/>
      <c r="W23"/>
      <c r="X23"/>
      <c r="Y23"/>
    </row>
    <row r="24" spans="1:25" s="12" customFormat="1" ht="15" customHeight="1">
      <c r="A24" s="10" t="str">
        <f>IF(B22="Element Wysyłkowy:",I22,IF(OR(ISTEXT(B24),ISBLANK(B24)),"",A23))</f>
        <v/>
      </c>
      <c r="B24" s="107"/>
      <c r="C24" s="108"/>
      <c r="D24" s="108"/>
      <c r="E24" s="108"/>
      <c r="F24" s="109"/>
      <c r="G24" s="109"/>
      <c r="H24" s="102"/>
      <c r="I24" s="104"/>
      <c r="J24" s="91"/>
      <c r="K24" s="91"/>
      <c r="L24" s="91"/>
      <c r="M24" s="91"/>
      <c r="N24" s="26"/>
      <c r="O24" s="10"/>
      <c r="S24"/>
      <c r="T24"/>
      <c r="U24"/>
      <c r="V24"/>
      <c r="W24"/>
      <c r="X24"/>
      <c r="Y24"/>
    </row>
    <row r="25" spans="1:25" s="12" customFormat="1" ht="15" customHeight="1">
      <c r="A25" s="10">
        <f t="shared" ref="A25:A35" si="6">IF(B23="Element Wysyłkowy:",I23,IF(OR(ISTEXT(B25),ISBLANK(B25)),"",A24))</f>
        <v>1</v>
      </c>
      <c r="B25" s="13">
        <v>114</v>
      </c>
      <c r="C25" s="14">
        <v>1</v>
      </c>
      <c r="D25" s="15" t="str">
        <f>VLOOKUP($B25,Baza!$B$9:$J$965,3,FALSE)</f>
        <v>L75x75x6</v>
      </c>
      <c r="E25" s="16"/>
      <c r="F25" s="16"/>
      <c r="G25" s="17"/>
      <c r="H25" s="27">
        <f>VLOOKUP($B25,Baza!$B$9:$J$965,7,FALSE)</f>
        <v>3429</v>
      </c>
      <c r="I25" s="27" t="str">
        <f>VLOOKUP($B25,Baza!$B$9:$J$965,8,FALSE)</f>
        <v>S235 J2</v>
      </c>
      <c r="J25" s="27">
        <f>VLOOKUP($B25,Baza!$B$9:$J$965,9,FALSE)</f>
        <v>6.85</v>
      </c>
      <c r="K25" s="19">
        <f>IF(D25="bl.",E25/1000*G25/1000*H25/1000*7850,IF(J25&lt;&gt;0,J25/1000*H25,"Nie wiem czy to profil czy blacha"))</f>
        <v>23.488649999999996</v>
      </c>
      <c r="L25" s="19">
        <f>K25*C25</f>
        <v>23.488649999999996</v>
      </c>
      <c r="M25" s="19">
        <f>IF(A25="","KOL A!!",L25*A25)</f>
        <v>23.488649999999996</v>
      </c>
      <c r="N25" s="20"/>
      <c r="O25" s="10"/>
      <c r="S25"/>
      <c r="T25"/>
      <c r="U25"/>
      <c r="V25"/>
      <c r="W25"/>
      <c r="X25"/>
      <c r="Y25"/>
    </row>
    <row r="26" spans="1:25" s="12" customFormat="1" ht="15" customHeight="1">
      <c r="A26" s="10">
        <f t="shared" si="6"/>
        <v>1</v>
      </c>
      <c r="B26" s="13">
        <v>102</v>
      </c>
      <c r="C26" s="14">
        <v>1</v>
      </c>
      <c r="D26" s="15" t="str">
        <f>VLOOKUP($B26,Baza!$B$9:$J$965,3,FALSE)</f>
        <v>L75x75x6</v>
      </c>
      <c r="E26" s="16"/>
      <c r="F26" s="16"/>
      <c r="G26" s="17"/>
      <c r="H26" s="27">
        <f>VLOOKUP($B26,Baza!$B$9:$J$965,7,FALSE)</f>
        <v>100</v>
      </c>
      <c r="I26" s="27" t="str">
        <f>VLOOKUP($B26,Baza!$B$9:$J$965,8,FALSE)</f>
        <v>S235 J2</v>
      </c>
      <c r="J26" s="27">
        <f>VLOOKUP($B26,Baza!$B$9:$J$965,9,FALSE)</f>
        <v>6.85</v>
      </c>
      <c r="K26" s="19">
        <f t="shared" ref="K26:K34" si="7">IF(D26="bl.",E26/1000*G26/1000*H26/1000*7850,IF(J26&lt;&gt;0,J26/1000*H26,"Nie wiem czy to profil czy blacha"))</f>
        <v>0.68499999999999994</v>
      </c>
      <c r="L26" s="19">
        <f t="shared" ref="L26:L34" si="8">K26*C26</f>
        <v>0.68499999999999994</v>
      </c>
      <c r="M26" s="19">
        <f t="shared" ref="M26:M27" si="9">IF(A26="","KOL A!!",L26*A26)</f>
        <v>0.68499999999999994</v>
      </c>
      <c r="N26" s="20"/>
      <c r="O26" s="10"/>
      <c r="S26"/>
      <c r="T26"/>
      <c r="U26"/>
      <c r="V26"/>
      <c r="W26"/>
      <c r="X26"/>
      <c r="Y26"/>
    </row>
    <row r="27" spans="1:25" s="12" customFormat="1" ht="15" customHeight="1">
      <c r="A27" s="10">
        <v>1</v>
      </c>
      <c r="B27" s="13" t="s">
        <v>31</v>
      </c>
      <c r="C27" s="14">
        <v>1</v>
      </c>
      <c r="D27" s="15" t="str">
        <f>VLOOKUP($B27,Baza!$B$9:$J$965,3,FALSE)</f>
        <v>L75x75x6</v>
      </c>
      <c r="E27" s="16"/>
      <c r="F27" s="16"/>
      <c r="G27" s="17"/>
      <c r="H27" s="27">
        <f>VLOOKUP($B27,Baza!$B$9:$J$965,7,FALSE)</f>
        <v>79</v>
      </c>
      <c r="I27" s="27" t="str">
        <f>VLOOKUP($B27,Baza!$B$9:$J$965,8,FALSE)</f>
        <v>S235 J2</v>
      </c>
      <c r="J27" s="27">
        <f>VLOOKUP($B27,Baza!$B$9:$J$965,9,FALSE)</f>
        <v>6.85</v>
      </c>
      <c r="K27" s="19">
        <f t="shared" si="7"/>
        <v>0.54114999999999991</v>
      </c>
      <c r="L27" s="19">
        <f t="shared" si="8"/>
        <v>0.54114999999999991</v>
      </c>
      <c r="M27" s="19">
        <f t="shared" si="9"/>
        <v>0.54114999999999991</v>
      </c>
      <c r="N27" s="20"/>
      <c r="O27" s="10"/>
      <c r="S27"/>
      <c r="T27"/>
      <c r="U27"/>
      <c r="V27"/>
      <c r="W27"/>
      <c r="X27"/>
      <c r="Y27"/>
    </row>
    <row r="28" spans="1:25" s="12" customFormat="1" ht="15" customHeight="1">
      <c r="A28" s="10">
        <f t="shared" si="6"/>
        <v>1</v>
      </c>
      <c r="B28" s="13">
        <v>115</v>
      </c>
      <c r="C28" s="14">
        <v>2</v>
      </c>
      <c r="D28" s="15" t="str">
        <f>VLOOKUP($B28,Baza!$B$9:$J$965,3,FALSE)</f>
        <v>L65x65x5</v>
      </c>
      <c r="E28" s="16"/>
      <c r="F28" s="16"/>
      <c r="G28" s="17"/>
      <c r="H28" s="27">
        <f>VLOOKUP($B28,Baza!$B$9:$J$965,7,FALSE)</f>
        <v>3439</v>
      </c>
      <c r="I28" s="27" t="str">
        <f>VLOOKUP($B28,Baza!$B$9:$J$965,8,FALSE)</f>
        <v>S235 J2</v>
      </c>
      <c r="J28" s="27">
        <f>VLOOKUP($B28,Baza!$B$9:$J$965,9,FALSE)</f>
        <v>5</v>
      </c>
      <c r="K28" s="19">
        <f t="shared" si="7"/>
        <v>17.195</v>
      </c>
      <c r="L28" s="19">
        <f t="shared" si="8"/>
        <v>34.39</v>
      </c>
      <c r="M28" s="19">
        <f>IF(A28="","KOL A!!",L28*A28)</f>
        <v>34.39</v>
      </c>
      <c r="N28" s="20"/>
      <c r="O28" s="10"/>
    </row>
    <row r="29" spans="1:25" s="12" customFormat="1" ht="15" customHeight="1">
      <c r="A29" s="10">
        <f t="shared" si="6"/>
        <v>1</v>
      </c>
      <c r="B29" s="13">
        <v>105</v>
      </c>
      <c r="C29" s="14">
        <v>2</v>
      </c>
      <c r="D29" s="15" t="str">
        <f>VLOOKUP($B29,Baza!$B$9:$J$965,3,FALSE)</f>
        <v>L65x65x5</v>
      </c>
      <c r="E29" s="16"/>
      <c r="F29" s="16"/>
      <c r="G29" s="17"/>
      <c r="H29" s="27">
        <f>VLOOKUP($B29,Baza!$B$9:$J$965,7,FALSE)</f>
        <v>87</v>
      </c>
      <c r="I29" s="27" t="str">
        <f>VLOOKUP($B29,Baza!$B$9:$J$965,8,FALSE)</f>
        <v>S235 J2</v>
      </c>
      <c r="J29" s="27">
        <f>VLOOKUP($B29,Baza!$B$9:$J$965,9,FALSE)</f>
        <v>5</v>
      </c>
      <c r="K29" s="19">
        <f t="shared" si="7"/>
        <v>0.435</v>
      </c>
      <c r="L29" s="19">
        <f t="shared" si="8"/>
        <v>0.87</v>
      </c>
      <c r="M29" s="19">
        <f t="shared" ref="M29:M34" si="10">IF(A29="","KOL A!!",L29*A29)</f>
        <v>0.87</v>
      </c>
      <c r="N29" s="20"/>
      <c r="O29" s="10"/>
      <c r="S29"/>
      <c r="T29"/>
      <c r="U29"/>
      <c r="V29"/>
      <c r="W29"/>
      <c r="X29"/>
      <c r="Y29"/>
    </row>
    <row r="30" spans="1:25" s="12" customFormat="1" ht="15" customHeight="1">
      <c r="A30" s="10">
        <v>1</v>
      </c>
      <c r="B30" s="13" t="s">
        <v>33</v>
      </c>
      <c r="C30" s="14">
        <v>2</v>
      </c>
      <c r="D30" s="15" t="str">
        <f>VLOOKUP($B30,Baza!$B$9:$J$965,3,FALSE)</f>
        <v>L65x65x5</v>
      </c>
      <c r="E30" s="16"/>
      <c r="F30" s="16"/>
      <c r="G30" s="17"/>
      <c r="H30" s="27">
        <f>VLOOKUP($B30,Baza!$B$9:$J$965,7,FALSE)</f>
        <v>68</v>
      </c>
      <c r="I30" s="27" t="str">
        <f>VLOOKUP($B30,Baza!$B$9:$J$965,8,FALSE)</f>
        <v>S235 J2</v>
      </c>
      <c r="J30" s="27">
        <f>VLOOKUP($B30,Baza!$B$9:$J$965,9,FALSE)</f>
        <v>5</v>
      </c>
      <c r="K30" s="19">
        <f t="shared" si="7"/>
        <v>0.34</v>
      </c>
      <c r="L30" s="19">
        <f t="shared" si="8"/>
        <v>0.68</v>
      </c>
      <c r="M30" s="19">
        <f t="shared" si="10"/>
        <v>0.68</v>
      </c>
      <c r="N30" s="20"/>
      <c r="O30" s="10"/>
      <c r="S30"/>
      <c r="T30"/>
      <c r="U30"/>
      <c r="V30"/>
      <c r="W30"/>
      <c r="X30"/>
      <c r="Y30"/>
    </row>
    <row r="31" spans="1:25" s="12" customFormat="1" ht="15" customHeight="1">
      <c r="A31" s="10">
        <v>1</v>
      </c>
      <c r="B31" s="13" t="s">
        <v>42</v>
      </c>
      <c r="C31" s="14">
        <v>3</v>
      </c>
      <c r="D31" s="15" t="str">
        <f>VLOOKUP($B31,Baza!$B$9:$J$965,3,FALSE)</f>
        <v>L75x75x6</v>
      </c>
      <c r="E31" s="16"/>
      <c r="F31" s="16"/>
      <c r="G31" s="17"/>
      <c r="H31" s="27">
        <f>VLOOKUP($B31,Baza!$B$9:$J$965,7,FALSE)</f>
        <v>1079</v>
      </c>
      <c r="I31" s="27" t="str">
        <f>VLOOKUP($B31,Baza!$B$9:$J$965,8,FALSE)</f>
        <v>S235 J2</v>
      </c>
      <c r="J31" s="27">
        <f>VLOOKUP($B31,Baza!$B$9:$J$965,9,FALSE)</f>
        <v>6.85</v>
      </c>
      <c r="K31" s="19">
        <f t="shared" si="7"/>
        <v>7.3911499999999997</v>
      </c>
      <c r="L31" s="19">
        <f t="shared" si="8"/>
        <v>22.173449999999999</v>
      </c>
      <c r="M31" s="19">
        <f t="shared" si="10"/>
        <v>22.173449999999999</v>
      </c>
      <c r="N31" s="20"/>
      <c r="O31" s="10"/>
      <c r="S31"/>
      <c r="T31"/>
      <c r="U31"/>
      <c r="V31"/>
      <c r="W31"/>
      <c r="X31"/>
      <c r="Y31"/>
    </row>
    <row r="32" spans="1:25" s="12" customFormat="1" ht="15" customHeight="1">
      <c r="A32" s="10">
        <f t="shared" si="6"/>
        <v>1</v>
      </c>
      <c r="B32" s="13">
        <v>108</v>
      </c>
      <c r="C32" s="14">
        <v>3</v>
      </c>
      <c r="D32" s="15" t="str">
        <f>VLOOKUP($B32,Baza!$B$9:$J$965,3,FALSE)</f>
        <v>Bl.</v>
      </c>
      <c r="E32" s="16">
        <f>VLOOKUP($B32,Baza!$B$9:$J$965,4,FALSE)</f>
        <v>15</v>
      </c>
      <c r="F32" s="16" t="str">
        <f>VLOOKUP($B32,Baza!$B$9:$J$965,5,FALSE)</f>
        <v>x</v>
      </c>
      <c r="G32" s="17">
        <f>VLOOKUP($B32,Baza!$B$9:$J$965,6,FALSE)</f>
        <v>165</v>
      </c>
      <c r="H32" s="27">
        <f>VLOOKUP($B32,Baza!$B$9:$J$965,7,FALSE)</f>
        <v>175</v>
      </c>
      <c r="I32" s="27" t="str">
        <f>VLOOKUP($B32,Baza!$B$9:$J$965,8,FALSE)</f>
        <v>S235 J2</v>
      </c>
      <c r="J32" s="27" t="str">
        <f>VLOOKUP($B32,Baza!$B$9:$J$965,9,FALSE)</f>
        <v>-</v>
      </c>
      <c r="K32" s="19">
        <f t="shared" si="7"/>
        <v>3.4000312500000001</v>
      </c>
      <c r="L32" s="19">
        <f t="shared" si="8"/>
        <v>10.200093750000001</v>
      </c>
      <c r="M32" s="19">
        <f t="shared" si="10"/>
        <v>10.200093750000001</v>
      </c>
      <c r="N32" s="20"/>
      <c r="O32" s="10"/>
      <c r="S32"/>
      <c r="T32"/>
      <c r="U32"/>
      <c r="V32"/>
      <c r="W32"/>
      <c r="X32"/>
      <c r="Y32"/>
    </row>
    <row r="33" spans="1:25" s="12" customFormat="1" ht="15" customHeight="1">
      <c r="A33" s="126">
        <f t="shared" si="6"/>
        <v>1</v>
      </c>
      <c r="B33" s="127">
        <v>116</v>
      </c>
      <c r="C33" s="128">
        <v>2</v>
      </c>
      <c r="D33" s="129" t="str">
        <f>VLOOKUP($B33,Baza!$B$9:$J$965,3,FALSE)</f>
        <v>Bl.</v>
      </c>
      <c r="E33" s="130">
        <f>VLOOKUP($B33,Baza!$B$9:$J$965,4,FALSE)</f>
        <v>6</v>
      </c>
      <c r="F33" s="130" t="str">
        <f>VLOOKUP($B33,Baza!$B$9:$J$965,5,FALSE)</f>
        <v>x</v>
      </c>
      <c r="G33" s="131">
        <f>VLOOKUP($B33,Baza!$B$9:$J$965,6,FALSE)</f>
        <v>54</v>
      </c>
      <c r="H33" s="132">
        <f>VLOOKUP($B33,Baza!$B$9:$J$965,7,FALSE)</f>
        <v>69</v>
      </c>
      <c r="I33" s="132" t="str">
        <f>VLOOKUP($B33,Baza!$B$9:$J$965,8,FALSE)</f>
        <v>S235 J2</v>
      </c>
      <c r="J33" s="132" t="str">
        <f>VLOOKUP($B33,Baza!$B$9:$J$965,9,FALSE)</f>
        <v>-</v>
      </c>
      <c r="K33" s="133">
        <f t="shared" si="7"/>
        <v>0.1754946</v>
      </c>
      <c r="L33" s="133">
        <f t="shared" si="8"/>
        <v>0.3509892</v>
      </c>
      <c r="M33" s="133">
        <f t="shared" si="10"/>
        <v>0.3509892</v>
      </c>
      <c r="N33" s="134"/>
      <c r="O33" s="10"/>
      <c r="S33"/>
      <c r="T33"/>
      <c r="U33"/>
      <c r="V33"/>
      <c r="W33"/>
      <c r="X33"/>
      <c r="Y33"/>
    </row>
    <row r="34" spans="1:25" s="12" customFormat="1" ht="15" customHeight="1">
      <c r="A34" s="126" t="str">
        <f t="shared" si="6"/>
        <v/>
      </c>
      <c r="B34" s="127"/>
      <c r="C34" s="128"/>
      <c r="D34" s="129" t="e">
        <f>VLOOKUP($B34,Baza!$B$9:$J$965,3,FALSE)</f>
        <v>#N/A</v>
      </c>
      <c r="E34" s="130" t="e">
        <f>VLOOKUP($B34,Baza!$B$9:$J$965,4,FALSE)</f>
        <v>#N/A</v>
      </c>
      <c r="F34" s="130" t="e">
        <f>VLOOKUP($B34,Baza!$B$9:$J$965,5,FALSE)</f>
        <v>#N/A</v>
      </c>
      <c r="G34" s="131" t="e">
        <f>VLOOKUP($B34,Baza!$B$9:$J$965,6,FALSE)</f>
        <v>#N/A</v>
      </c>
      <c r="H34" s="132" t="e">
        <f>VLOOKUP($B34,Baza!$B$9:$J$965,7,FALSE)</f>
        <v>#N/A</v>
      </c>
      <c r="I34" s="132" t="e">
        <f>VLOOKUP($B34,Baza!$B$9:$J$965,8,FALSE)</f>
        <v>#N/A</v>
      </c>
      <c r="J34" s="132" t="e">
        <f>VLOOKUP($B34,Baza!$B$9:$J$965,9,FALSE)</f>
        <v>#N/A</v>
      </c>
      <c r="K34" s="133" t="e">
        <f t="shared" si="7"/>
        <v>#N/A</v>
      </c>
      <c r="L34" s="133" t="e">
        <f t="shared" si="8"/>
        <v>#N/A</v>
      </c>
      <c r="M34" s="133" t="str">
        <f t="shared" si="10"/>
        <v>KOL A!!</v>
      </c>
      <c r="N34" s="134"/>
      <c r="O34" s="10"/>
      <c r="S34"/>
      <c r="T34"/>
      <c r="U34"/>
      <c r="V34"/>
      <c r="W34"/>
      <c r="X34"/>
      <c r="Y34"/>
    </row>
    <row r="35" spans="1:25" s="12" customFormat="1" ht="15" customHeight="1">
      <c r="A35" s="126" t="str">
        <f t="shared" si="6"/>
        <v/>
      </c>
      <c r="B35" s="136" t="s">
        <v>40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8"/>
      <c r="O35" s="10"/>
      <c r="S35"/>
      <c r="T35"/>
      <c r="U35"/>
      <c r="V35"/>
      <c r="W35"/>
      <c r="X35"/>
      <c r="Y35"/>
    </row>
    <row r="36" spans="1:25" s="12" customFormat="1" ht="15" customHeight="1">
      <c r="A36" s="10"/>
      <c r="B36" s="59"/>
      <c r="C36" s="60"/>
      <c r="D36" s="61"/>
      <c r="E36" s="62"/>
      <c r="F36" s="62"/>
      <c r="G36" s="63"/>
      <c r="H36" s="64"/>
      <c r="I36" s="64"/>
      <c r="J36" s="64"/>
      <c r="K36" s="65"/>
      <c r="L36" s="65"/>
      <c r="M36" s="65"/>
      <c r="N36" s="66"/>
      <c r="O36" s="10"/>
      <c r="S36"/>
      <c r="T36"/>
      <c r="U36"/>
      <c r="V36"/>
      <c r="W36"/>
      <c r="X36"/>
      <c r="Y36"/>
    </row>
    <row r="37" spans="1:25" s="12" customFormat="1" ht="15" customHeight="1">
      <c r="A37" s="10"/>
      <c r="B37" s="59"/>
      <c r="C37" s="60"/>
      <c r="D37" s="61"/>
      <c r="E37" s="62"/>
      <c r="F37" s="62"/>
      <c r="G37" s="63"/>
      <c r="H37" s="64"/>
      <c r="I37" s="64"/>
      <c r="J37" s="64"/>
      <c r="K37" s="65"/>
      <c r="L37" s="65"/>
      <c r="M37" s="65"/>
      <c r="N37" s="66"/>
      <c r="O37" s="10"/>
      <c r="S37"/>
      <c r="T37"/>
      <c r="U37"/>
      <c r="V37"/>
      <c r="W37"/>
      <c r="X37"/>
      <c r="Y37"/>
    </row>
    <row r="38" spans="1:25" s="12" customFormat="1" ht="15" customHeight="1">
      <c r="A38" s="10"/>
      <c r="B38" s="59"/>
      <c r="C38" s="60"/>
      <c r="D38" s="61"/>
      <c r="E38" s="62"/>
      <c r="F38" s="62"/>
      <c r="G38" s="63"/>
      <c r="H38" s="64"/>
      <c r="I38" s="64"/>
      <c r="J38" s="64"/>
      <c r="K38" s="65"/>
      <c r="L38" s="65"/>
      <c r="M38" s="65"/>
      <c r="N38" s="66"/>
      <c r="O38" s="10"/>
      <c r="S38"/>
      <c r="T38"/>
      <c r="U38"/>
      <c r="V38"/>
      <c r="W38"/>
      <c r="X38"/>
      <c r="Y38"/>
    </row>
    <row r="39" spans="1:25" s="12" customFormat="1" ht="15" customHeight="1">
      <c r="A39" s="10"/>
      <c r="B39" s="59"/>
      <c r="C39" s="60"/>
      <c r="D39" s="61"/>
      <c r="E39" s="62"/>
      <c r="F39" s="62"/>
      <c r="G39" s="63"/>
      <c r="H39" s="64"/>
      <c r="I39" s="64"/>
      <c r="J39" s="64"/>
      <c r="K39" s="65"/>
      <c r="L39" s="65"/>
      <c r="M39" s="65"/>
      <c r="N39" s="66"/>
      <c r="O39" s="10"/>
      <c r="S39"/>
      <c r="T39"/>
      <c r="U39"/>
      <c r="V39"/>
      <c r="W39"/>
      <c r="X39"/>
      <c r="Y39"/>
    </row>
    <row r="40" spans="1:25" s="12" customFormat="1" ht="15" customHeight="1">
      <c r="A40" s="10"/>
      <c r="B40" s="59"/>
      <c r="C40" s="60"/>
      <c r="D40" s="61"/>
      <c r="E40" s="62"/>
      <c r="F40" s="62"/>
      <c r="G40" s="63"/>
      <c r="H40" s="64"/>
      <c r="I40" s="64"/>
      <c r="J40" s="64"/>
      <c r="K40" s="65"/>
      <c r="L40" s="65"/>
      <c r="M40" s="65"/>
      <c r="N40" s="66"/>
      <c r="O40" s="10"/>
      <c r="S40"/>
      <c r="T40"/>
      <c r="U40"/>
      <c r="V40"/>
      <c r="W40"/>
      <c r="X40"/>
      <c r="Y40"/>
    </row>
    <row r="41" spans="1:25" s="12" customFormat="1" ht="15" customHeight="1">
      <c r="A41" s="10"/>
      <c r="B41" s="59"/>
      <c r="C41" s="60"/>
      <c r="D41" s="61"/>
      <c r="E41" s="62"/>
      <c r="F41" s="62"/>
      <c r="G41" s="63"/>
      <c r="H41" s="64"/>
      <c r="I41" s="64"/>
      <c r="J41" s="64"/>
      <c r="K41" s="65"/>
      <c r="L41" s="65"/>
      <c r="M41" s="65"/>
      <c r="N41" s="66"/>
      <c r="O41" s="10"/>
    </row>
    <row r="42" spans="1:25" s="12" customFormat="1" ht="15" customHeight="1">
      <c r="A42" s="10"/>
      <c r="B42" s="59"/>
      <c r="C42" s="60"/>
      <c r="D42" s="61"/>
      <c r="E42" s="62"/>
      <c r="F42" s="62"/>
      <c r="G42" s="63"/>
      <c r="H42" s="64"/>
      <c r="I42" s="64"/>
      <c r="J42" s="64"/>
      <c r="K42" s="65"/>
      <c r="L42" s="65"/>
      <c r="M42" s="65"/>
      <c r="N42" s="66"/>
      <c r="O42" s="10"/>
      <c r="S42"/>
      <c r="T42"/>
      <c r="U42"/>
      <c r="V42"/>
      <c r="W42"/>
      <c r="X42"/>
      <c r="Y42"/>
    </row>
    <row r="43" spans="1:25" s="12" customFormat="1" ht="15" customHeight="1">
      <c r="A43" s="10"/>
      <c r="B43" s="59"/>
      <c r="C43" s="60"/>
      <c r="D43" s="61"/>
      <c r="E43" s="62"/>
      <c r="F43" s="62"/>
      <c r="G43" s="63"/>
      <c r="H43" s="64"/>
      <c r="I43" s="64"/>
      <c r="J43" s="64"/>
      <c r="K43" s="65"/>
      <c r="L43" s="65"/>
      <c r="M43" s="65"/>
      <c r="N43" s="66"/>
      <c r="O43" s="10"/>
      <c r="S43"/>
      <c r="T43"/>
      <c r="U43"/>
      <c r="V43"/>
      <c r="W43"/>
      <c r="X43"/>
      <c r="Y43"/>
    </row>
    <row r="44" spans="1:25" s="12" customFormat="1" ht="15" customHeight="1">
      <c r="A44" s="10"/>
      <c r="B44" s="59"/>
      <c r="C44" s="60"/>
      <c r="D44" s="61"/>
      <c r="E44" s="62"/>
      <c r="F44" s="62"/>
      <c r="G44" s="63"/>
      <c r="H44" s="64"/>
      <c r="I44" s="64"/>
      <c r="J44" s="64"/>
      <c r="K44" s="65"/>
      <c r="L44" s="65"/>
      <c r="M44" s="65"/>
      <c r="N44" s="66"/>
      <c r="O44" s="10"/>
      <c r="S44"/>
      <c r="T44"/>
      <c r="U44"/>
      <c r="V44"/>
      <c r="W44"/>
      <c r="X44"/>
      <c r="Y44"/>
    </row>
    <row r="45" spans="1:25" s="12" customFormat="1" ht="15" customHeight="1">
      <c r="A45" s="10"/>
      <c r="B45" s="59"/>
      <c r="C45" s="60"/>
      <c r="D45" s="61"/>
      <c r="E45" s="62"/>
      <c r="F45" s="62"/>
      <c r="G45" s="63"/>
      <c r="H45" s="64"/>
      <c r="I45" s="64"/>
      <c r="J45" s="64"/>
      <c r="K45" s="65"/>
      <c r="L45" s="65"/>
      <c r="M45" s="65"/>
      <c r="N45" s="66"/>
      <c r="O45" s="10"/>
      <c r="S45"/>
      <c r="T45"/>
      <c r="U45"/>
      <c r="V45"/>
      <c r="W45"/>
      <c r="X45"/>
      <c r="Y45"/>
    </row>
    <row r="46" spans="1:25" s="12" customFormat="1" ht="15" customHeight="1">
      <c r="A46" s="10" t="str">
        <f t="shared" ref="A11:A46" si="11">IF(B44="Element Wysyłkowy:",I44,IF(OR(ISTEXT(B46),ISBLANK(B46)),"",A45))</f>
        <v/>
      </c>
      <c r="B46" s="115" t="s">
        <v>26</v>
      </c>
      <c r="C46" s="117">
        <f ca="1">TODAY()</f>
        <v>44861</v>
      </c>
      <c r="D46" s="117"/>
      <c r="E46" s="117"/>
      <c r="F46" s="117"/>
      <c r="G46" s="118"/>
      <c r="H46" s="112" t="s">
        <v>27</v>
      </c>
      <c r="I46" s="113"/>
      <c r="J46" s="113"/>
      <c r="K46" s="113"/>
      <c r="L46" s="114"/>
      <c r="M46" s="121">
        <f>SUM(M11:M45)</f>
        <v>178.3336659</v>
      </c>
      <c r="N46" s="122"/>
      <c r="O46" s="10"/>
    </row>
    <row r="47" spans="1:25" s="12" customFormat="1" ht="22.5" customHeight="1">
      <c r="A47" s="1"/>
      <c r="B47" s="116"/>
      <c r="C47" s="119"/>
      <c r="D47" s="119"/>
      <c r="E47" s="119"/>
      <c r="F47" s="119"/>
      <c r="G47" s="120"/>
      <c r="H47" s="112" t="s">
        <v>28</v>
      </c>
      <c r="I47" s="113"/>
      <c r="J47" s="113"/>
      <c r="K47" s="113"/>
      <c r="L47" s="114"/>
      <c r="M47" s="110">
        <f>M46*1.018</f>
        <v>181.5436718862</v>
      </c>
      <c r="N47" s="111"/>
      <c r="O47" s="10"/>
    </row>
    <row r="48" spans="1:25" s="12" customFormat="1">
      <c r="A48" s="1"/>
      <c r="B48" s="4"/>
      <c r="C48" s="4"/>
      <c r="D48" s="4"/>
      <c r="E48" s="1"/>
      <c r="F48" s="1"/>
      <c r="G48" s="1"/>
      <c r="H48" s="4"/>
      <c r="I48" s="4"/>
      <c r="J48" s="4"/>
      <c r="K48" s="4"/>
      <c r="L48" s="4"/>
      <c r="M48" s="4"/>
      <c r="N48" s="4"/>
      <c r="O48" s="4"/>
    </row>
    <row r="49" spans="1:15" s="12" customFormat="1">
      <c r="A49" s="1"/>
      <c r="B49" s="4"/>
      <c r="C49" s="4"/>
      <c r="D49" s="4"/>
      <c r="E49" s="1"/>
      <c r="F49" s="1"/>
      <c r="G49" s="1"/>
      <c r="H49" s="4"/>
      <c r="I49" s="4"/>
      <c r="J49" s="4"/>
      <c r="K49" s="4"/>
      <c r="L49" s="4"/>
      <c r="M49" s="4"/>
      <c r="N49" s="4"/>
      <c r="O49" s="4"/>
    </row>
    <row r="63" spans="1:15" ht="14.2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5" ht="14.2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7" ht="14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4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4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4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4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4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4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4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4.25">
      <c r="O73"/>
      <c r="P73"/>
      <c r="Q73"/>
    </row>
    <row r="74" spans="1:17" ht="14.25">
      <c r="O74"/>
      <c r="P74"/>
      <c r="Q74"/>
    </row>
  </sheetData>
  <mergeCells count="32">
    <mergeCell ref="B35:N35"/>
    <mergeCell ref="B21:N21"/>
    <mergeCell ref="B23:E24"/>
    <mergeCell ref="F23:G24"/>
    <mergeCell ref="H23:H24"/>
    <mergeCell ref="I23:I24"/>
    <mergeCell ref="J23:M24"/>
    <mergeCell ref="B46:B47"/>
    <mergeCell ref="C46:G47"/>
    <mergeCell ref="H46:L46"/>
    <mergeCell ref="M46:N46"/>
    <mergeCell ref="H47:L47"/>
    <mergeCell ref="M47:N47"/>
    <mergeCell ref="N7:N8"/>
    <mergeCell ref="B9:E10"/>
    <mergeCell ref="F9:G10"/>
    <mergeCell ref="H9:H10"/>
    <mergeCell ref="I9:I10"/>
    <mergeCell ref="J9:M10"/>
    <mergeCell ref="B6:H6"/>
    <mergeCell ref="I6:M6"/>
    <mergeCell ref="A7:A8"/>
    <mergeCell ref="B7:B8"/>
    <mergeCell ref="C7:C8"/>
    <mergeCell ref="D7:G8"/>
    <mergeCell ref="I7:I8"/>
    <mergeCell ref="B1:K4"/>
    <mergeCell ref="N2:N4"/>
    <mergeCell ref="L3:M3"/>
    <mergeCell ref="B5:C5"/>
    <mergeCell ref="D5:H5"/>
    <mergeCell ref="I5:M5"/>
  </mergeCells>
  <conditionalFormatting sqref="M22 M36:M46">
    <cfRule type="cellIs" dxfId="27" priority="8" operator="equal">
      <formula>"KOL A!!"</formula>
    </cfRule>
  </conditionalFormatting>
  <conditionalFormatting sqref="N22 N36:N46">
    <cfRule type="cellIs" dxfId="26" priority="7" operator="equal">
      <formula>"Czemu są dwa"</formula>
    </cfRule>
  </conditionalFormatting>
  <conditionalFormatting sqref="O9:O47">
    <cfRule type="cellIs" dxfId="25" priority="5" operator="equal">
      <formula>"Kol. A"</formula>
    </cfRule>
    <cfRule type="cellIs" dxfId="24" priority="6" operator="equal">
      <formula>"OK."</formula>
    </cfRule>
  </conditionalFormatting>
  <conditionalFormatting sqref="M11:M20">
    <cfRule type="cellIs" dxfId="7" priority="4" operator="equal">
      <formula>"KOL A!!"</formula>
    </cfRule>
  </conditionalFormatting>
  <conditionalFormatting sqref="N11:N20">
    <cfRule type="cellIs" dxfId="5" priority="3" operator="equal">
      <formula>"Czemu są dwa"</formula>
    </cfRule>
  </conditionalFormatting>
  <conditionalFormatting sqref="M25:M34">
    <cfRule type="cellIs" dxfId="3" priority="2" operator="equal">
      <formula>"KOL A!!"</formula>
    </cfRule>
  </conditionalFormatting>
  <conditionalFormatting sqref="N25:N34">
    <cfRule type="cellIs" dxfId="1" priority="1" operator="equal">
      <formula>"Czemu są dwa"</formula>
    </cfRule>
  </conditionalFormatting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8"/>
  <sheetViews>
    <sheetView topLeftCell="A3" zoomScale="130" zoomScaleNormal="130" workbookViewId="0">
      <selection activeCell="H25" sqref="H25"/>
    </sheetView>
  </sheetViews>
  <sheetFormatPr defaultRowHeight="12"/>
  <cols>
    <col min="1" max="1" width="9" style="4"/>
    <col min="2" max="2" width="9" style="10"/>
    <col min="3" max="3" width="5.5" style="4" customWidth="1"/>
    <col min="4" max="4" width="3.125" style="4" customWidth="1"/>
    <col min="5" max="5" width="4.125" style="1" customWidth="1"/>
    <col min="6" max="6" width="1.625" style="1" customWidth="1"/>
    <col min="7" max="7" width="8.125" style="1" customWidth="1"/>
    <col min="8" max="10" width="9" style="10"/>
    <col min="11" max="11" width="15.125" style="4" customWidth="1"/>
    <col min="12" max="16384" width="9" style="4"/>
  </cols>
  <sheetData>
    <row r="1" spans="1:14" ht="15" customHeight="1"/>
    <row r="2" spans="1:14" ht="15" customHeight="1">
      <c r="A2"/>
      <c r="B2" s="28"/>
      <c r="C2"/>
      <c r="D2"/>
    </row>
    <row r="3" spans="1:14" ht="15" customHeight="1">
      <c r="A3"/>
      <c r="B3" s="28"/>
      <c r="C3"/>
      <c r="D3"/>
    </row>
    <row r="4" spans="1:14" ht="15" customHeight="1">
      <c r="A4"/>
      <c r="B4" s="28"/>
      <c r="C4"/>
      <c r="D4"/>
    </row>
    <row r="5" spans="1:14" ht="15" customHeight="1"/>
    <row r="6" spans="1:14" ht="15" customHeight="1">
      <c r="B6" s="125" t="s">
        <v>29</v>
      </c>
      <c r="C6" s="125"/>
      <c r="D6" s="125"/>
      <c r="E6" s="125"/>
      <c r="F6" s="125"/>
      <c r="G6" s="125"/>
      <c r="H6" s="125"/>
      <c r="I6" s="125"/>
      <c r="J6" s="125"/>
      <c r="K6"/>
      <c r="L6"/>
      <c r="M6"/>
      <c r="N6"/>
    </row>
    <row r="7" spans="1:14" ht="45" customHeight="1">
      <c r="B7" s="67" t="s">
        <v>0</v>
      </c>
      <c r="C7" s="67" t="s">
        <v>8</v>
      </c>
      <c r="D7" s="69" t="s">
        <v>14</v>
      </c>
      <c r="E7" s="70"/>
      <c r="F7" s="70"/>
      <c r="G7" s="71"/>
      <c r="H7" s="21" t="s">
        <v>6</v>
      </c>
      <c r="I7" s="67" t="s">
        <v>3</v>
      </c>
      <c r="J7" s="21" t="s">
        <v>15</v>
      </c>
      <c r="K7" s="123" t="s">
        <v>30</v>
      </c>
      <c r="L7"/>
      <c r="M7"/>
      <c r="N7"/>
    </row>
    <row r="8" spans="1:14" s="10" customFormat="1" ht="15" customHeight="1">
      <c r="B8" s="68"/>
      <c r="C8" s="68"/>
      <c r="D8" s="72"/>
      <c r="E8" s="73"/>
      <c r="F8" s="73"/>
      <c r="G8" s="74"/>
      <c r="H8" s="22" t="s">
        <v>9</v>
      </c>
      <c r="I8" s="68"/>
      <c r="J8" s="23" t="s">
        <v>10</v>
      </c>
      <c r="K8" s="124"/>
      <c r="L8" s="29"/>
      <c r="M8" s="29"/>
      <c r="N8"/>
    </row>
    <row r="9" spans="1:14" s="12" customFormat="1" ht="15" customHeight="1">
      <c r="B9" s="13">
        <v>101</v>
      </c>
      <c r="D9" s="15" t="s">
        <v>35</v>
      </c>
      <c r="E9" s="16"/>
      <c r="F9" s="16"/>
      <c r="G9" s="17"/>
      <c r="H9" s="14">
        <v>3129</v>
      </c>
      <c r="I9" s="56" t="s">
        <v>32</v>
      </c>
      <c r="J9" s="30">
        <v>6.85</v>
      </c>
      <c r="K9" s="31" t="str">
        <f>IF(ISBLANK(B9),"",IF(COUNTIF('Zestawienie materiałów'!$B$11:$B$97,Baza!$B9)&gt;0,"","Brak elementu w zestawieniu"))</f>
        <v/>
      </c>
      <c r="L9"/>
      <c r="M9"/>
      <c r="N9"/>
    </row>
    <row r="10" spans="1:14" s="12" customFormat="1" ht="15" customHeight="1">
      <c r="B10" s="13">
        <v>102</v>
      </c>
      <c r="D10" s="15" t="s">
        <v>35</v>
      </c>
      <c r="E10" s="16"/>
      <c r="F10" s="16"/>
      <c r="G10" s="17"/>
      <c r="H10" s="14">
        <v>100</v>
      </c>
      <c r="I10" s="56" t="s">
        <v>32</v>
      </c>
      <c r="J10" s="30">
        <v>6.85</v>
      </c>
      <c r="K10" s="31" t="str">
        <f>IF(ISBLANK(B10),"",IF(COUNTIF('Zestawienie materiałów'!$B$11:$B$97,Baza!$B10)&gt;0,"","Brak elementu w zestawieniu"))</f>
        <v/>
      </c>
      <c r="L10"/>
      <c r="M10"/>
      <c r="N10"/>
    </row>
    <row r="11" spans="1:14" s="12" customFormat="1" ht="15" customHeight="1">
      <c r="B11" s="13">
        <v>103</v>
      </c>
      <c r="D11" s="15" t="s">
        <v>35</v>
      </c>
      <c r="E11" s="16"/>
      <c r="F11" s="16"/>
      <c r="G11" s="17"/>
      <c r="H11" s="14">
        <v>79</v>
      </c>
      <c r="I11" s="56" t="s">
        <v>32</v>
      </c>
      <c r="J11" s="30">
        <v>6.85</v>
      </c>
      <c r="K11" s="31" t="str">
        <f>IF(ISBLANK(B11),"",IF(COUNTIF('Zestawienie materiałów'!$B$11:$B$97,Baza!$B11)&gt;0,"","Brak elementu w zestawieniu"))</f>
        <v/>
      </c>
      <c r="L11"/>
      <c r="M11"/>
      <c r="N11"/>
    </row>
    <row r="12" spans="1:14" s="12" customFormat="1" ht="15" customHeight="1">
      <c r="B12" s="13">
        <v>104</v>
      </c>
      <c r="D12" s="15" t="s">
        <v>36</v>
      </c>
      <c r="E12" s="16"/>
      <c r="F12" s="16"/>
      <c r="G12" s="17"/>
      <c r="H12" s="14">
        <v>3139</v>
      </c>
      <c r="I12" s="56" t="s">
        <v>32</v>
      </c>
      <c r="J12" s="18">
        <v>5</v>
      </c>
      <c r="K12" s="31" t="str">
        <f>IF(ISBLANK(B12),"",IF(COUNTIF('Zestawienie materiałów'!$B$11:$B$97,Baza!$B12)&gt;0,"","Brak elementu w zestawieniu"))</f>
        <v/>
      </c>
      <c r="L12"/>
      <c r="M12"/>
      <c r="N12"/>
    </row>
    <row r="13" spans="1:14" s="12" customFormat="1" ht="15" customHeight="1">
      <c r="B13" s="13">
        <v>105</v>
      </c>
      <c r="D13" s="15" t="s">
        <v>36</v>
      </c>
      <c r="E13" s="16"/>
      <c r="F13" s="16"/>
      <c r="G13" s="17"/>
      <c r="H13" s="14">
        <v>87</v>
      </c>
      <c r="I13" s="56" t="s">
        <v>32</v>
      </c>
      <c r="J13" s="18">
        <v>5</v>
      </c>
      <c r="K13" s="31" t="str">
        <f>IF(ISBLANK(B13),"",IF(COUNTIF('Zestawienie materiałów'!$B$11:$B$97,Baza!$B13)&gt;0,"","Brak elementu w zestawieniu"))</f>
        <v/>
      </c>
      <c r="L13"/>
      <c r="M13"/>
      <c r="N13"/>
    </row>
    <row r="14" spans="1:14" ht="14.25">
      <c r="B14" s="13">
        <v>106</v>
      </c>
      <c r="C14" s="12"/>
      <c r="D14" s="15" t="s">
        <v>36</v>
      </c>
      <c r="E14" s="16"/>
      <c r="F14" s="16"/>
      <c r="G14" s="17"/>
      <c r="H14" s="14">
        <v>68</v>
      </c>
      <c r="I14" s="56" t="s">
        <v>32</v>
      </c>
      <c r="J14" s="18">
        <v>5</v>
      </c>
      <c r="K14" s="31" t="str">
        <f>IF(ISBLANK(B14),"",IF(COUNTIF('Zestawienie materiałów'!$B$11:$B$97,Baza!$B14)&gt;0,"","Brak elementu w zestawieniu"))</f>
        <v/>
      </c>
      <c r="L14"/>
      <c r="M14"/>
    </row>
    <row r="15" spans="1:14" ht="14.25">
      <c r="B15" s="13">
        <v>107</v>
      </c>
      <c r="C15" s="12"/>
      <c r="D15" s="15" t="s">
        <v>35</v>
      </c>
      <c r="E15" s="16"/>
      <c r="F15" s="16"/>
      <c r="G15" s="17"/>
      <c r="H15" s="14">
        <v>1079</v>
      </c>
      <c r="I15" s="56" t="s">
        <v>32</v>
      </c>
      <c r="J15" s="30">
        <v>6.85</v>
      </c>
      <c r="K15" s="31" t="str">
        <f>IF(ISBLANK(B15),"",IF(COUNTIF('Zestawienie materiałów'!$B$11:$B$97,Baza!$B15)&gt;0,"","Brak elementu w zestawieniu"))</f>
        <v/>
      </c>
      <c r="L15"/>
      <c r="M15"/>
    </row>
    <row r="16" spans="1:14" ht="14.25">
      <c r="B16" s="13">
        <v>108</v>
      </c>
      <c r="C16" s="12"/>
      <c r="D16" s="15" t="s">
        <v>1</v>
      </c>
      <c r="E16" s="16">
        <v>15</v>
      </c>
      <c r="F16" s="16" t="s">
        <v>2</v>
      </c>
      <c r="G16" s="17">
        <v>165</v>
      </c>
      <c r="H16" s="14">
        <v>175</v>
      </c>
      <c r="I16" s="56" t="s">
        <v>32</v>
      </c>
      <c r="J16" s="18" t="s">
        <v>7</v>
      </c>
      <c r="K16" s="31" t="str">
        <f>IF(ISBLANK(B16),"",IF(COUNTIF('Zestawienie materiałów'!$B$11:$B$97,Baza!$B16)&gt;0,"","Brak elementu w zestawieniu"))</f>
        <v/>
      </c>
      <c r="L16"/>
      <c r="M16"/>
    </row>
    <row r="17" spans="2:14" ht="14.25">
      <c r="B17" s="13">
        <v>109</v>
      </c>
      <c r="C17" s="12"/>
      <c r="D17" s="15" t="s">
        <v>1</v>
      </c>
      <c r="E17" s="16">
        <v>15</v>
      </c>
      <c r="F17" s="16" t="s">
        <v>2</v>
      </c>
      <c r="G17" s="17">
        <v>150</v>
      </c>
      <c r="H17" s="14">
        <v>180</v>
      </c>
      <c r="I17" s="56" t="s">
        <v>32</v>
      </c>
      <c r="J17" s="18" t="s">
        <v>7</v>
      </c>
      <c r="K17" s="31"/>
      <c r="L17"/>
      <c r="M17"/>
    </row>
    <row r="18" spans="2:14" s="12" customFormat="1" ht="15" customHeight="1">
      <c r="B18" s="13">
        <v>110</v>
      </c>
      <c r="D18" s="15" t="s">
        <v>35</v>
      </c>
      <c r="E18" s="16"/>
      <c r="F18" s="16"/>
      <c r="G18" s="17"/>
      <c r="H18" s="14">
        <v>3729</v>
      </c>
      <c r="I18" s="56" t="s">
        <v>32</v>
      </c>
      <c r="J18" s="30">
        <v>6.85</v>
      </c>
      <c r="K18" s="31" t="str">
        <f>IF(ISBLANK(B17),"",IF(COUNTIF('Zestawienie materiałów'!$B$11:$B$97,Baza!$B17)&gt;0,"","Brak elementu w zestawieniu"))</f>
        <v/>
      </c>
      <c r="L18"/>
      <c r="M18"/>
      <c r="N18"/>
    </row>
    <row r="19" spans="2:14" s="12" customFormat="1" ht="15" customHeight="1">
      <c r="B19" s="13">
        <v>111</v>
      </c>
      <c r="D19" s="15" t="s">
        <v>36</v>
      </c>
      <c r="E19" s="16"/>
      <c r="F19" s="16"/>
      <c r="G19" s="17"/>
      <c r="H19" s="14">
        <v>3739</v>
      </c>
      <c r="I19" s="56" t="s">
        <v>32</v>
      </c>
      <c r="J19" s="14">
        <v>5</v>
      </c>
      <c r="K19" s="31" t="str">
        <f>IF(ISBLANK(B18),"",IF(COUNTIF('Zestawienie materiałów'!$B$11:$B$97,Baza!$B18)&gt;0,"","Brak elementu w zestawieniu"))</f>
        <v/>
      </c>
      <c r="L19"/>
      <c r="M19"/>
      <c r="N19"/>
    </row>
    <row r="20" spans="2:14" ht="14.25">
      <c r="B20" s="13">
        <v>112</v>
      </c>
      <c r="C20" s="12"/>
      <c r="D20" s="15" t="s">
        <v>35</v>
      </c>
      <c r="E20" s="16"/>
      <c r="F20" s="16"/>
      <c r="G20" s="17"/>
      <c r="H20" s="14">
        <v>2929</v>
      </c>
      <c r="I20" s="56" t="s">
        <v>32</v>
      </c>
      <c r="J20" s="30">
        <v>6.85</v>
      </c>
      <c r="K20" s="31" t="str">
        <f>IF(ISBLANK(B19),"",IF(COUNTIF('Zestawienie materiałów'!$B$11:$B$97,Baza!$B19)&gt;0,"","Brak elementu w zestawieniu"))</f>
        <v/>
      </c>
      <c r="L20"/>
      <c r="M20"/>
    </row>
    <row r="21" spans="2:14" ht="14.25">
      <c r="B21" s="13">
        <v>113</v>
      </c>
      <c r="C21" s="12"/>
      <c r="D21" s="15" t="s">
        <v>36</v>
      </c>
      <c r="E21" s="16"/>
      <c r="F21" s="16"/>
      <c r="G21" s="17"/>
      <c r="H21" s="14">
        <v>2939</v>
      </c>
      <c r="I21" s="56" t="s">
        <v>32</v>
      </c>
      <c r="J21" s="30">
        <v>5</v>
      </c>
      <c r="K21" s="31"/>
      <c r="L21"/>
      <c r="M21"/>
    </row>
    <row r="22" spans="2:14" ht="14.25">
      <c r="B22" s="13">
        <v>114</v>
      </c>
      <c r="C22" s="12"/>
      <c r="D22" s="15" t="s">
        <v>35</v>
      </c>
      <c r="E22" s="16"/>
      <c r="F22" s="16"/>
      <c r="G22" s="17"/>
      <c r="H22" s="14">
        <v>3429</v>
      </c>
      <c r="I22" s="56" t="s">
        <v>32</v>
      </c>
      <c r="J22" s="30">
        <v>6.85</v>
      </c>
      <c r="K22" s="31"/>
      <c r="L22"/>
      <c r="M22"/>
    </row>
    <row r="23" spans="2:14" ht="14.25">
      <c r="B23" s="13">
        <v>115</v>
      </c>
      <c r="C23" s="12"/>
      <c r="D23" s="15" t="s">
        <v>36</v>
      </c>
      <c r="E23" s="16"/>
      <c r="F23" s="16"/>
      <c r="G23" s="17"/>
      <c r="H23" s="14">
        <v>3439</v>
      </c>
      <c r="I23" s="56" t="s">
        <v>32</v>
      </c>
      <c r="J23" s="14">
        <v>5</v>
      </c>
      <c r="K23" s="31"/>
      <c r="L23"/>
      <c r="M23"/>
    </row>
    <row r="24" spans="2:14" ht="14.25">
      <c r="B24" s="13">
        <v>116</v>
      </c>
      <c r="C24" s="12"/>
      <c r="D24" s="15" t="s">
        <v>1</v>
      </c>
      <c r="E24" s="16">
        <v>6</v>
      </c>
      <c r="F24" s="16" t="s">
        <v>2</v>
      </c>
      <c r="G24" s="17">
        <v>54</v>
      </c>
      <c r="H24" s="14">
        <v>69</v>
      </c>
      <c r="I24" s="56" t="s">
        <v>32</v>
      </c>
      <c r="J24" s="14" t="s">
        <v>7</v>
      </c>
      <c r="K24" s="31"/>
      <c r="L24"/>
      <c r="M24"/>
    </row>
    <row r="25" spans="2:14" ht="14.25">
      <c r="B25" s="13" t="s">
        <v>31</v>
      </c>
      <c r="C25" s="12"/>
      <c r="D25" s="15" t="s">
        <v>35</v>
      </c>
      <c r="E25" s="16"/>
      <c r="F25" s="16"/>
      <c r="G25" s="17"/>
      <c r="H25" s="14">
        <v>79</v>
      </c>
      <c r="I25" s="56" t="s">
        <v>32</v>
      </c>
      <c r="J25" s="30">
        <v>6.85</v>
      </c>
      <c r="K25" s="31"/>
      <c r="L25"/>
      <c r="M25"/>
    </row>
    <row r="26" spans="2:14" s="12" customFormat="1" ht="15" customHeight="1">
      <c r="B26" s="13" t="s">
        <v>33</v>
      </c>
      <c r="D26" s="15" t="s">
        <v>36</v>
      </c>
      <c r="E26" s="16"/>
      <c r="F26" s="16"/>
      <c r="G26" s="17"/>
      <c r="H26" s="14">
        <v>68</v>
      </c>
      <c r="I26" s="56" t="s">
        <v>32</v>
      </c>
      <c r="J26" s="18">
        <v>5</v>
      </c>
      <c r="K26" s="31"/>
      <c r="L26"/>
      <c r="M26"/>
      <c r="N26"/>
    </row>
    <row r="27" spans="2:14" ht="14.25">
      <c r="B27" s="13" t="s">
        <v>42</v>
      </c>
      <c r="C27" s="12"/>
      <c r="D27" s="15" t="s">
        <v>35</v>
      </c>
      <c r="E27" s="16"/>
      <c r="F27" s="16"/>
      <c r="G27" s="17"/>
      <c r="H27" s="14">
        <v>1079</v>
      </c>
      <c r="I27" s="56" t="s">
        <v>32</v>
      </c>
      <c r="J27" s="30">
        <v>6.85</v>
      </c>
      <c r="K27" s="31"/>
      <c r="L27"/>
      <c r="M27"/>
    </row>
    <row r="28" spans="2:14" ht="14.25">
      <c r="B28" s="13"/>
      <c r="C28" s="12"/>
      <c r="D28" s="15"/>
      <c r="E28" s="16"/>
      <c r="F28" s="16"/>
      <c r="G28" s="17"/>
      <c r="H28" s="14"/>
      <c r="I28" s="56"/>
      <c r="J28" s="18"/>
      <c r="K28" s="31"/>
      <c r="L28"/>
      <c r="M28"/>
    </row>
    <row r="29" spans="2:14" ht="14.25">
      <c r="B29" s="13"/>
      <c r="C29" s="12"/>
      <c r="D29" s="15"/>
      <c r="E29" s="16"/>
      <c r="F29" s="16"/>
      <c r="G29" s="17"/>
      <c r="H29" s="14"/>
      <c r="I29" s="56"/>
      <c r="J29" s="18"/>
      <c r="K29" s="31"/>
      <c r="L29"/>
      <c r="M29"/>
    </row>
    <row r="30" spans="2:14" ht="14.25">
      <c r="B30" s="13"/>
      <c r="C30" s="12"/>
      <c r="D30" s="15"/>
      <c r="E30" s="16"/>
      <c r="F30" s="16"/>
      <c r="G30" s="17"/>
      <c r="H30" s="14"/>
      <c r="I30" s="56"/>
      <c r="J30" s="14"/>
      <c r="K30" s="31"/>
      <c r="L30"/>
      <c r="M30"/>
    </row>
    <row r="31" spans="2:14" ht="14.25">
      <c r="B31" s="13"/>
      <c r="C31" s="12"/>
      <c r="D31" s="15"/>
      <c r="E31" s="16"/>
      <c r="F31" s="16"/>
      <c r="G31" s="17"/>
      <c r="H31" s="14"/>
      <c r="I31" s="56"/>
      <c r="J31" s="14"/>
      <c r="K31" s="31"/>
      <c r="L31"/>
      <c r="M31"/>
    </row>
    <row r="32" spans="2:14" ht="14.25">
      <c r="B32" s="13"/>
      <c r="C32" s="12"/>
      <c r="D32" s="15"/>
      <c r="E32" s="16"/>
      <c r="F32" s="16"/>
      <c r="G32" s="17"/>
      <c r="H32" s="14"/>
      <c r="I32" s="56"/>
      <c r="J32" s="14"/>
      <c r="K32" s="31"/>
      <c r="L32"/>
      <c r="M32"/>
    </row>
    <row r="33" spans="2:13" ht="14.25">
      <c r="B33" s="13"/>
      <c r="C33" s="12"/>
      <c r="D33" s="15"/>
      <c r="E33" s="16"/>
      <c r="F33" s="16"/>
      <c r="G33" s="17"/>
      <c r="H33" s="14"/>
      <c r="I33" s="56"/>
      <c r="J33" s="14"/>
      <c r="K33" s="31"/>
      <c r="L33"/>
      <c r="M33"/>
    </row>
    <row r="34" spans="2:13" ht="14.25">
      <c r="B34" s="13"/>
      <c r="C34" s="12"/>
      <c r="D34" s="15"/>
      <c r="E34" s="16"/>
      <c r="F34" s="16"/>
      <c r="G34" s="17"/>
      <c r="H34" s="14"/>
      <c r="I34" s="56"/>
      <c r="J34" s="14"/>
      <c r="K34" s="31"/>
      <c r="L34"/>
      <c r="M34"/>
    </row>
    <row r="35" spans="2:13" ht="14.25">
      <c r="B35" s="13"/>
      <c r="C35" s="12"/>
      <c r="D35" s="15"/>
      <c r="E35" s="16"/>
      <c r="F35" s="16"/>
      <c r="G35" s="17"/>
      <c r="H35" s="14"/>
      <c r="I35" s="56"/>
      <c r="J35" s="30"/>
      <c r="K35" s="31"/>
      <c r="L35"/>
      <c r="M35"/>
    </row>
    <row r="36" spans="2:13" ht="14.25">
      <c r="B36" s="13"/>
      <c r="C36" s="12"/>
      <c r="D36" s="15"/>
      <c r="E36" s="16"/>
      <c r="F36" s="16"/>
      <c r="G36" s="17"/>
      <c r="H36" s="14"/>
      <c r="I36" s="56"/>
      <c r="J36" s="18"/>
      <c r="K36" s="31"/>
      <c r="L36"/>
      <c r="M36"/>
    </row>
    <row r="37" spans="2:13" ht="14.25">
      <c r="B37" s="13"/>
      <c r="C37" s="12"/>
      <c r="D37" s="15"/>
      <c r="E37" s="16"/>
      <c r="F37" s="16"/>
      <c r="G37" s="17"/>
      <c r="H37" s="14"/>
      <c r="I37" s="56"/>
      <c r="J37" s="18"/>
      <c r="K37" s="31"/>
      <c r="L37"/>
      <c r="M37"/>
    </row>
    <row r="38" spans="2:13" ht="14.25">
      <c r="B38" s="13"/>
      <c r="C38" s="12"/>
      <c r="D38" s="15"/>
      <c r="E38" s="16"/>
      <c r="F38" s="16"/>
      <c r="G38" s="17"/>
      <c r="H38" s="14"/>
      <c r="I38" s="56"/>
      <c r="J38" s="30"/>
      <c r="K38" s="31"/>
      <c r="L38"/>
      <c r="M38"/>
    </row>
    <row r="39" spans="2:13" ht="14.25">
      <c r="B39" s="13"/>
      <c r="C39" s="12"/>
      <c r="D39" s="15"/>
      <c r="E39" s="16"/>
      <c r="F39" s="16"/>
      <c r="G39" s="17"/>
      <c r="H39" s="14"/>
      <c r="I39" s="56"/>
      <c r="J39" s="18"/>
      <c r="K39" s="31"/>
      <c r="L39"/>
      <c r="M39"/>
    </row>
    <row r="40" spans="2:13" ht="14.25">
      <c r="B40" s="13"/>
      <c r="C40" s="12"/>
      <c r="D40" s="15"/>
      <c r="E40" s="16"/>
      <c r="F40" s="16"/>
      <c r="G40" s="17"/>
      <c r="H40" s="14"/>
      <c r="I40" s="14"/>
      <c r="J40" s="32"/>
      <c r="K40" s="33"/>
      <c r="L40"/>
      <c r="M40"/>
    </row>
    <row r="41" spans="2:13" ht="14.25">
      <c r="B41" s="13"/>
      <c r="C41" s="12"/>
      <c r="D41" s="15"/>
      <c r="E41" s="16"/>
      <c r="F41" s="16"/>
      <c r="G41" s="17"/>
      <c r="H41" s="14"/>
      <c r="I41" s="14"/>
      <c r="J41" s="32"/>
      <c r="K41" s="33"/>
      <c r="L41"/>
      <c r="M41"/>
    </row>
    <row r="42" spans="2:13" ht="14.25">
      <c r="B42" s="13"/>
      <c r="C42" s="12"/>
      <c r="D42" s="15"/>
      <c r="E42" s="16"/>
      <c r="F42" s="16"/>
      <c r="G42" s="17"/>
      <c r="H42" s="14"/>
      <c r="I42" s="14"/>
      <c r="J42" s="32"/>
      <c r="K42" s="33"/>
      <c r="L42"/>
      <c r="M42"/>
    </row>
    <row r="43" spans="2:13" ht="14.25">
      <c r="B43" s="13"/>
      <c r="C43" s="12"/>
      <c r="D43" s="15"/>
      <c r="E43" s="16"/>
      <c r="F43" s="16"/>
      <c r="G43" s="17"/>
      <c r="H43" s="14"/>
      <c r="I43" s="14"/>
      <c r="J43" s="32"/>
      <c r="K43" s="33"/>
      <c r="L43"/>
      <c r="M43"/>
    </row>
    <row r="44" spans="2:13" ht="14.25">
      <c r="B44" s="13"/>
      <c r="C44" s="12"/>
      <c r="D44" s="15"/>
      <c r="E44" s="16"/>
      <c r="F44" s="16"/>
      <c r="G44" s="17"/>
      <c r="H44" s="14"/>
      <c r="I44" s="14"/>
      <c r="J44" s="32"/>
      <c r="K44" s="33"/>
      <c r="L44"/>
      <c r="M44"/>
    </row>
    <row r="45" spans="2:13" ht="14.25">
      <c r="B45" s="13"/>
      <c r="C45" s="12"/>
      <c r="D45" s="15"/>
      <c r="E45" s="16"/>
      <c r="F45" s="16"/>
      <c r="G45" s="17"/>
      <c r="H45" s="14"/>
      <c r="I45" s="14"/>
      <c r="J45" s="32"/>
      <c r="K45" s="33"/>
      <c r="L45"/>
      <c r="M45"/>
    </row>
    <row r="46" spans="2:13" ht="14.25">
      <c r="B46" s="13"/>
      <c r="C46" s="12"/>
      <c r="D46" s="15"/>
      <c r="E46" s="16"/>
      <c r="F46" s="16"/>
      <c r="G46" s="17"/>
      <c r="H46" s="14"/>
      <c r="I46" s="14"/>
      <c r="J46" s="32"/>
      <c r="K46" s="33"/>
      <c r="L46"/>
      <c r="M46"/>
    </row>
    <row r="47" spans="2:13" ht="14.25">
      <c r="B47" s="13"/>
      <c r="C47" s="12"/>
      <c r="D47" s="15"/>
      <c r="E47" s="16"/>
      <c r="F47" s="16"/>
      <c r="G47" s="17"/>
      <c r="H47" s="14"/>
      <c r="I47" s="14"/>
      <c r="J47" s="32"/>
      <c r="K47" s="33"/>
      <c r="L47"/>
      <c r="M47"/>
    </row>
    <row r="48" spans="2:13" ht="14.25">
      <c r="B48" s="13"/>
      <c r="C48" s="12"/>
      <c r="D48" s="15"/>
      <c r="E48" s="16"/>
      <c r="F48" s="16"/>
      <c r="G48" s="17"/>
      <c r="H48" s="14"/>
      <c r="I48" s="14"/>
      <c r="J48" s="32"/>
      <c r="K48" s="33"/>
      <c r="L48"/>
      <c r="M48"/>
    </row>
    <row r="49" spans="2:13" ht="14.25">
      <c r="B49" s="13"/>
      <c r="C49" s="12"/>
      <c r="D49" s="15"/>
      <c r="E49" s="16"/>
      <c r="F49" s="16"/>
      <c r="G49" s="17"/>
      <c r="H49" s="14"/>
      <c r="I49" s="14"/>
      <c r="J49" s="32"/>
      <c r="K49" s="33"/>
      <c r="L49"/>
      <c r="M49"/>
    </row>
    <row r="50" spans="2:13" ht="14.25">
      <c r="B50" s="13"/>
      <c r="C50" s="12"/>
      <c r="D50" s="15"/>
      <c r="E50" s="16"/>
      <c r="F50" s="16"/>
      <c r="G50" s="17"/>
      <c r="H50" s="14"/>
      <c r="I50" s="14"/>
      <c r="J50" s="32"/>
      <c r="K50" s="33"/>
      <c r="L50"/>
      <c r="M50"/>
    </row>
    <row r="51" spans="2:13" ht="14.25">
      <c r="B51" s="13"/>
      <c r="C51" s="12"/>
      <c r="D51" s="15"/>
      <c r="E51" s="16"/>
      <c r="F51" s="16"/>
      <c r="G51" s="17"/>
      <c r="H51" s="14"/>
      <c r="I51" s="14"/>
      <c r="J51" s="32"/>
      <c r="K51" s="33"/>
      <c r="L51"/>
      <c r="M51"/>
    </row>
    <row r="52" spans="2:13" ht="14.25">
      <c r="B52" s="34"/>
      <c r="C52" s="12"/>
      <c r="D52" s="15"/>
      <c r="E52" s="16"/>
      <c r="F52" s="16"/>
      <c r="G52" s="17"/>
      <c r="H52" s="35"/>
      <c r="I52" s="35"/>
      <c r="J52" s="36"/>
      <c r="K52" s="37"/>
      <c r="L52"/>
      <c r="M52"/>
    </row>
    <row r="53" spans="2:13" ht="14.25">
      <c r="B53" s="13"/>
      <c r="C53" s="38"/>
      <c r="D53" s="39"/>
      <c r="E53" s="40"/>
      <c r="F53" s="40"/>
      <c r="G53" s="41"/>
      <c r="H53" s="14"/>
      <c r="I53" s="14"/>
      <c r="J53" s="14"/>
      <c r="K53" s="42"/>
    </row>
    <row r="54" spans="2:13">
      <c r="B54" s="13"/>
      <c r="C54" s="38"/>
      <c r="D54" s="39"/>
      <c r="E54" s="40"/>
      <c r="F54" s="40"/>
      <c r="G54" s="41"/>
      <c r="H54" s="14"/>
      <c r="I54" s="14"/>
      <c r="J54" s="14"/>
      <c r="K54" s="43"/>
    </row>
    <row r="55" spans="2:13">
      <c r="B55" s="13"/>
      <c r="C55" s="38"/>
      <c r="D55" s="39"/>
      <c r="E55" s="40"/>
      <c r="F55" s="40"/>
      <c r="G55" s="41"/>
      <c r="H55" s="14"/>
      <c r="I55" s="14"/>
      <c r="J55" s="14"/>
      <c r="K55" s="43"/>
    </row>
    <row r="56" spans="2:13">
      <c r="B56" s="13"/>
      <c r="C56" s="38"/>
      <c r="D56" s="39"/>
      <c r="E56" s="40"/>
      <c r="F56" s="40"/>
      <c r="G56" s="41"/>
      <c r="H56" s="14"/>
      <c r="I56" s="14"/>
      <c r="J56" s="14"/>
      <c r="K56" s="43"/>
    </row>
    <row r="57" spans="2:13">
      <c r="B57" s="13"/>
      <c r="C57" s="38"/>
      <c r="D57" s="39"/>
      <c r="E57" s="40"/>
      <c r="F57" s="40"/>
      <c r="G57" s="41"/>
      <c r="H57" s="14"/>
      <c r="I57" s="14"/>
      <c r="J57" s="14"/>
      <c r="K57" s="43"/>
    </row>
    <row r="58" spans="2:13">
      <c r="B58" s="13"/>
      <c r="C58" s="38"/>
      <c r="D58" s="39"/>
      <c r="E58" s="40"/>
      <c r="F58" s="40"/>
      <c r="G58" s="41"/>
      <c r="H58" s="14"/>
      <c r="I58" s="14"/>
      <c r="J58" s="14"/>
      <c r="K58" s="43"/>
    </row>
    <row r="59" spans="2:13">
      <c r="B59" s="13"/>
      <c r="C59" s="38"/>
      <c r="D59" s="39"/>
      <c r="E59" s="40"/>
      <c r="F59" s="40"/>
      <c r="G59" s="41"/>
      <c r="H59" s="14"/>
      <c r="I59" s="14"/>
      <c r="J59" s="14"/>
      <c r="K59" s="43"/>
    </row>
    <row r="60" spans="2:13">
      <c r="B60" s="13"/>
      <c r="C60" s="38"/>
      <c r="D60" s="39"/>
      <c r="E60" s="40"/>
      <c r="F60" s="40"/>
      <c r="G60" s="41"/>
      <c r="H60" s="14"/>
      <c r="I60" s="14"/>
      <c r="J60" s="14"/>
      <c r="K60" s="43"/>
    </row>
    <row r="61" spans="2:13">
      <c r="B61" s="13"/>
      <c r="C61" s="38"/>
      <c r="D61" s="39"/>
      <c r="E61" s="40"/>
      <c r="F61" s="40"/>
      <c r="G61" s="41"/>
      <c r="H61" s="14"/>
      <c r="I61" s="14"/>
      <c r="J61" s="14"/>
      <c r="K61" s="43"/>
    </row>
    <row r="62" spans="2:13">
      <c r="B62" s="13"/>
      <c r="C62" s="38"/>
      <c r="D62" s="39"/>
      <c r="E62" s="40"/>
      <c r="F62" s="40"/>
      <c r="G62" s="41"/>
      <c r="H62" s="14"/>
      <c r="I62" s="14"/>
      <c r="J62" s="14"/>
      <c r="K62" s="43"/>
    </row>
    <row r="63" spans="2:13">
      <c r="B63" s="13"/>
      <c r="C63" s="38"/>
      <c r="D63" s="39"/>
      <c r="E63" s="40"/>
      <c r="F63" s="40"/>
      <c r="G63" s="41"/>
      <c r="H63" s="14"/>
      <c r="I63" s="14"/>
      <c r="J63" s="14"/>
      <c r="K63" s="43"/>
    </row>
    <row r="64" spans="2:13">
      <c r="B64" s="13"/>
      <c r="C64" s="38"/>
      <c r="D64" s="39"/>
      <c r="E64" s="40"/>
      <c r="F64" s="40"/>
      <c r="G64" s="41"/>
      <c r="H64" s="14"/>
      <c r="I64" s="14"/>
      <c r="J64" s="14"/>
      <c r="K64" s="43"/>
    </row>
    <row r="65" spans="2:11">
      <c r="B65" s="13"/>
      <c r="C65" s="38"/>
      <c r="D65" s="39"/>
      <c r="E65" s="40"/>
      <c r="F65" s="40"/>
      <c r="G65" s="41"/>
      <c r="H65" s="14"/>
      <c r="I65" s="14"/>
      <c r="J65" s="14"/>
      <c r="K65" s="43"/>
    </row>
    <row r="66" spans="2:11">
      <c r="B66" s="13"/>
      <c r="C66" s="38"/>
      <c r="D66" s="39"/>
      <c r="E66" s="40"/>
      <c r="F66" s="40"/>
      <c r="G66" s="41"/>
      <c r="H66" s="14"/>
      <c r="I66" s="14"/>
      <c r="J66" s="14"/>
      <c r="K66" s="43"/>
    </row>
    <row r="67" spans="2:11">
      <c r="B67" s="13"/>
      <c r="C67" s="38"/>
      <c r="D67" s="39"/>
      <c r="E67" s="40"/>
      <c r="F67" s="40"/>
      <c r="G67" s="41"/>
      <c r="H67" s="14"/>
      <c r="I67" s="14"/>
      <c r="J67" s="14"/>
      <c r="K67" s="43"/>
    </row>
    <row r="68" spans="2:11">
      <c r="B68" s="13"/>
      <c r="C68" s="38"/>
      <c r="D68" s="39"/>
      <c r="E68" s="40"/>
      <c r="F68" s="40"/>
      <c r="G68" s="41"/>
      <c r="H68" s="14"/>
      <c r="I68" s="14"/>
      <c r="J68" s="14"/>
      <c r="K68" s="43"/>
    </row>
    <row r="69" spans="2:11">
      <c r="B69" s="13"/>
      <c r="C69" s="38"/>
      <c r="D69" s="39"/>
      <c r="E69" s="40"/>
      <c r="F69" s="40"/>
      <c r="G69" s="41"/>
      <c r="H69" s="14"/>
      <c r="I69" s="14"/>
      <c r="J69" s="14"/>
      <c r="K69" s="43"/>
    </row>
    <row r="70" spans="2:11">
      <c r="B70" s="13"/>
      <c r="C70" s="38"/>
      <c r="D70" s="39"/>
      <c r="E70" s="40"/>
      <c r="F70" s="40"/>
      <c r="G70" s="41"/>
      <c r="H70" s="14"/>
      <c r="I70" s="14"/>
      <c r="J70" s="14"/>
      <c r="K70" s="43"/>
    </row>
    <row r="71" spans="2:11">
      <c r="B71" s="13"/>
      <c r="C71" s="38"/>
      <c r="D71" s="39"/>
      <c r="E71" s="40"/>
      <c r="F71" s="40"/>
      <c r="G71" s="41"/>
      <c r="H71" s="14"/>
      <c r="I71" s="14"/>
      <c r="J71" s="14"/>
      <c r="K71" s="43"/>
    </row>
    <row r="72" spans="2:11">
      <c r="B72" s="13"/>
      <c r="C72" s="38"/>
      <c r="D72" s="39"/>
      <c r="E72" s="40"/>
      <c r="F72" s="40"/>
      <c r="G72" s="41"/>
      <c r="H72" s="14"/>
      <c r="I72" s="14"/>
      <c r="J72" s="14"/>
      <c r="K72" s="43"/>
    </row>
    <row r="73" spans="2:11">
      <c r="B73" s="13"/>
      <c r="C73" s="38"/>
      <c r="D73" s="39"/>
      <c r="E73" s="40"/>
      <c r="F73" s="40"/>
      <c r="G73" s="41"/>
      <c r="H73" s="14"/>
      <c r="I73" s="14"/>
      <c r="J73" s="14"/>
      <c r="K73" s="43"/>
    </row>
    <row r="74" spans="2:11">
      <c r="B74" s="13"/>
      <c r="C74" s="38"/>
      <c r="D74" s="39"/>
      <c r="E74" s="40"/>
      <c r="F74" s="40"/>
      <c r="G74" s="41"/>
      <c r="H74" s="14"/>
      <c r="I74" s="14"/>
      <c r="J74" s="14"/>
      <c r="K74" s="43"/>
    </row>
    <row r="75" spans="2:11">
      <c r="B75" s="13"/>
      <c r="C75" s="38"/>
      <c r="D75" s="39"/>
      <c r="E75" s="40"/>
      <c r="F75" s="40"/>
      <c r="G75" s="41"/>
      <c r="H75" s="14"/>
      <c r="I75" s="14"/>
      <c r="J75" s="14"/>
      <c r="K75" s="43"/>
    </row>
    <row r="76" spans="2:11">
      <c r="B76" s="13"/>
      <c r="C76" s="38"/>
      <c r="D76" s="39"/>
      <c r="E76" s="40"/>
      <c r="F76" s="40"/>
      <c r="G76" s="41"/>
      <c r="H76" s="14"/>
      <c r="I76" s="14"/>
      <c r="J76" s="14"/>
      <c r="K76" s="43"/>
    </row>
    <row r="77" spans="2:11">
      <c r="B77" s="13"/>
      <c r="C77" s="38"/>
      <c r="D77" s="39"/>
      <c r="E77" s="40"/>
      <c r="F77" s="40"/>
      <c r="G77" s="41"/>
      <c r="H77" s="14"/>
      <c r="I77" s="14"/>
      <c r="J77" s="14"/>
      <c r="K77" s="43"/>
    </row>
    <row r="78" spans="2:11">
      <c r="B78" s="13"/>
      <c r="C78" s="38"/>
      <c r="D78" s="39"/>
      <c r="E78" s="40"/>
      <c r="F78" s="40"/>
      <c r="G78" s="41"/>
      <c r="H78" s="14"/>
      <c r="I78" s="14"/>
      <c r="J78" s="14"/>
      <c r="K78" s="43"/>
    </row>
    <row r="79" spans="2:11">
      <c r="B79" s="13"/>
      <c r="C79" s="38"/>
      <c r="D79" s="39"/>
      <c r="E79" s="40"/>
      <c r="F79" s="40"/>
      <c r="G79" s="41"/>
      <c r="H79" s="14"/>
      <c r="I79" s="14"/>
      <c r="J79" s="14"/>
      <c r="K79" s="43"/>
    </row>
    <row r="80" spans="2:11">
      <c r="B80" s="13"/>
      <c r="C80" s="38"/>
      <c r="D80" s="39"/>
      <c r="E80" s="40"/>
      <c r="F80" s="40"/>
      <c r="G80" s="41"/>
      <c r="H80" s="14"/>
      <c r="I80" s="14"/>
      <c r="J80" s="14"/>
      <c r="K80" s="43"/>
    </row>
    <row r="81" spans="2:11">
      <c r="B81" s="13"/>
      <c r="C81" s="38"/>
      <c r="D81" s="39"/>
      <c r="E81" s="40"/>
      <c r="F81" s="40"/>
      <c r="G81" s="41"/>
      <c r="H81" s="14"/>
      <c r="I81" s="14"/>
      <c r="J81" s="14"/>
      <c r="K81" s="43"/>
    </row>
    <row r="82" spans="2:11">
      <c r="B82" s="13"/>
      <c r="C82" s="38"/>
      <c r="D82" s="39"/>
      <c r="E82" s="40"/>
      <c r="F82" s="40"/>
      <c r="G82" s="41"/>
      <c r="H82" s="14"/>
      <c r="I82" s="14"/>
      <c r="J82" s="14"/>
      <c r="K82" s="43"/>
    </row>
    <row r="83" spans="2:11">
      <c r="B83" s="13"/>
      <c r="C83" s="38"/>
      <c r="D83" s="39"/>
      <c r="E83" s="40"/>
      <c r="F83" s="40"/>
      <c r="G83" s="41"/>
      <c r="H83" s="14"/>
      <c r="I83" s="14"/>
      <c r="J83" s="14"/>
      <c r="K83" s="43"/>
    </row>
    <row r="84" spans="2:11">
      <c r="B84" s="13"/>
      <c r="C84" s="38"/>
      <c r="D84" s="39"/>
      <c r="E84" s="40"/>
      <c r="F84" s="40"/>
      <c r="G84" s="41"/>
      <c r="H84" s="14"/>
      <c r="I84" s="14"/>
      <c r="J84" s="14"/>
      <c r="K84" s="43"/>
    </row>
    <row r="85" spans="2:11">
      <c r="B85" s="13"/>
      <c r="C85" s="38"/>
      <c r="D85" s="39"/>
      <c r="E85" s="40"/>
      <c r="F85" s="40"/>
      <c r="G85" s="41"/>
      <c r="H85" s="14"/>
      <c r="I85" s="14"/>
      <c r="J85" s="14"/>
      <c r="K85" s="43"/>
    </row>
    <row r="86" spans="2:11">
      <c r="B86" s="13"/>
      <c r="C86" s="38"/>
      <c r="D86" s="39"/>
      <c r="E86" s="40"/>
      <c r="F86" s="40"/>
      <c r="G86" s="41"/>
      <c r="H86" s="14"/>
      <c r="I86" s="14"/>
      <c r="J86" s="14"/>
      <c r="K86" s="43"/>
    </row>
    <row r="87" spans="2:11">
      <c r="B87" s="13"/>
      <c r="C87" s="38"/>
      <c r="D87" s="39"/>
      <c r="E87" s="40"/>
      <c r="F87" s="40"/>
      <c r="G87" s="41"/>
      <c r="H87" s="14"/>
      <c r="I87" s="14"/>
      <c r="J87" s="14"/>
      <c r="K87" s="43"/>
    </row>
    <row r="88" spans="2:11">
      <c r="B88" s="13"/>
      <c r="C88" s="38"/>
      <c r="D88" s="39"/>
      <c r="E88" s="40"/>
      <c r="F88" s="40"/>
      <c r="G88" s="41"/>
      <c r="H88" s="14"/>
      <c r="I88" s="14"/>
      <c r="J88" s="14"/>
      <c r="K88" s="43"/>
    </row>
    <row r="89" spans="2:11">
      <c r="B89" s="13"/>
      <c r="C89" s="38"/>
      <c r="D89" s="39"/>
      <c r="E89" s="40"/>
      <c r="F89" s="40"/>
      <c r="G89" s="41"/>
      <c r="H89" s="14"/>
      <c r="I89" s="14"/>
      <c r="J89" s="14"/>
      <c r="K89" s="43"/>
    </row>
    <row r="90" spans="2:11">
      <c r="B90" s="13"/>
      <c r="C90" s="38"/>
      <c r="D90" s="39"/>
      <c r="E90" s="40"/>
      <c r="F90" s="40"/>
      <c r="G90" s="41"/>
      <c r="H90" s="14"/>
      <c r="I90" s="14"/>
      <c r="J90" s="14"/>
      <c r="K90" s="43"/>
    </row>
    <row r="91" spans="2:11">
      <c r="B91" s="13"/>
      <c r="C91" s="38"/>
      <c r="D91" s="39"/>
      <c r="E91" s="40"/>
      <c r="F91" s="40"/>
      <c r="G91" s="41"/>
      <c r="H91" s="14"/>
      <c r="I91" s="14"/>
      <c r="J91" s="14"/>
      <c r="K91" s="43"/>
    </row>
    <row r="92" spans="2:11">
      <c r="B92" s="13"/>
      <c r="C92" s="38"/>
      <c r="D92" s="39"/>
      <c r="E92" s="40"/>
      <c r="F92" s="40"/>
      <c r="G92" s="41"/>
      <c r="H92" s="14"/>
      <c r="I92" s="14"/>
      <c r="J92" s="14"/>
      <c r="K92" s="43"/>
    </row>
    <row r="93" spans="2:11">
      <c r="B93" s="13"/>
      <c r="C93" s="38"/>
      <c r="D93" s="39"/>
      <c r="E93" s="40"/>
      <c r="F93" s="40"/>
      <c r="G93" s="41"/>
      <c r="H93" s="14"/>
      <c r="I93" s="14"/>
      <c r="J93" s="14"/>
      <c r="K93" s="43"/>
    </row>
    <row r="94" spans="2:11">
      <c r="B94" s="13"/>
      <c r="C94" s="38"/>
      <c r="D94" s="39"/>
      <c r="E94" s="40"/>
      <c r="F94" s="40"/>
      <c r="G94" s="41"/>
      <c r="H94" s="14"/>
      <c r="I94" s="14"/>
      <c r="J94" s="14"/>
      <c r="K94" s="43"/>
    </row>
    <row r="95" spans="2:11">
      <c r="B95" s="13"/>
      <c r="C95" s="38"/>
      <c r="D95" s="39"/>
      <c r="E95" s="40"/>
      <c r="F95" s="40"/>
      <c r="G95" s="41"/>
      <c r="H95" s="14"/>
      <c r="I95" s="14"/>
      <c r="J95" s="14"/>
      <c r="K95" s="43"/>
    </row>
    <row r="96" spans="2:11">
      <c r="B96" s="13"/>
      <c r="C96" s="38"/>
      <c r="D96" s="39"/>
      <c r="E96" s="40"/>
      <c r="F96" s="40"/>
      <c r="G96" s="41"/>
      <c r="H96" s="14"/>
      <c r="I96" s="14"/>
      <c r="J96" s="14"/>
      <c r="K96" s="43"/>
    </row>
    <row r="97" spans="2:11">
      <c r="B97" s="13"/>
      <c r="C97" s="38"/>
      <c r="D97" s="39"/>
      <c r="E97" s="40"/>
      <c r="F97" s="40"/>
      <c r="G97" s="41"/>
      <c r="H97" s="14"/>
      <c r="I97" s="14"/>
      <c r="J97" s="14"/>
      <c r="K97" s="43"/>
    </row>
    <row r="98" spans="2:11">
      <c r="B98" s="13"/>
      <c r="C98" s="38"/>
      <c r="D98" s="39"/>
      <c r="E98" s="40"/>
      <c r="F98" s="40"/>
      <c r="G98" s="41"/>
      <c r="H98" s="14"/>
      <c r="I98" s="14"/>
      <c r="J98" s="14"/>
      <c r="K98" s="43"/>
    </row>
    <row r="99" spans="2:11">
      <c r="B99" s="13"/>
      <c r="C99" s="38"/>
      <c r="D99" s="39"/>
      <c r="E99" s="40"/>
      <c r="F99" s="40"/>
      <c r="G99" s="41"/>
      <c r="H99" s="14"/>
      <c r="I99" s="14"/>
      <c r="J99" s="14"/>
      <c r="K99" s="43"/>
    </row>
    <row r="100" spans="2:11">
      <c r="B100" s="13"/>
      <c r="C100" s="38"/>
      <c r="D100" s="39"/>
      <c r="E100" s="40"/>
      <c r="F100" s="40"/>
      <c r="G100" s="41"/>
      <c r="H100" s="14"/>
      <c r="I100" s="14"/>
      <c r="J100" s="14"/>
      <c r="K100" s="43"/>
    </row>
    <row r="101" spans="2:11">
      <c r="B101" s="13"/>
      <c r="C101" s="38"/>
      <c r="D101" s="39"/>
      <c r="E101" s="40"/>
      <c r="F101" s="40"/>
      <c r="G101" s="41"/>
      <c r="H101" s="14"/>
      <c r="I101" s="14"/>
      <c r="J101" s="14"/>
      <c r="K101" s="43"/>
    </row>
    <row r="102" spans="2:11">
      <c r="B102" s="13"/>
      <c r="C102" s="38"/>
      <c r="D102" s="39"/>
      <c r="E102" s="40"/>
      <c r="F102" s="40"/>
      <c r="G102" s="41"/>
      <c r="H102" s="14"/>
      <c r="I102" s="14"/>
      <c r="J102" s="14"/>
      <c r="K102" s="43"/>
    </row>
    <row r="103" spans="2:11">
      <c r="B103" s="13"/>
      <c r="C103" s="38"/>
      <c r="D103" s="39"/>
      <c r="E103" s="40"/>
      <c r="F103" s="40"/>
      <c r="G103" s="41"/>
      <c r="H103" s="14"/>
      <c r="I103" s="14"/>
      <c r="J103" s="14"/>
      <c r="K103" s="43"/>
    </row>
    <row r="104" spans="2:11">
      <c r="B104" s="13"/>
      <c r="C104" s="38"/>
      <c r="D104" s="39"/>
      <c r="E104" s="40"/>
      <c r="F104" s="40"/>
      <c r="G104" s="41"/>
      <c r="H104" s="14"/>
      <c r="I104" s="14"/>
      <c r="J104" s="14"/>
      <c r="K104" s="43"/>
    </row>
    <row r="105" spans="2:11">
      <c r="B105" s="13"/>
      <c r="C105" s="38"/>
      <c r="D105" s="39"/>
      <c r="E105" s="40"/>
      <c r="F105" s="40"/>
      <c r="G105" s="41"/>
      <c r="H105" s="14"/>
      <c r="I105" s="14"/>
      <c r="J105" s="14"/>
      <c r="K105" s="43"/>
    </row>
    <row r="106" spans="2:11">
      <c r="B106" s="13"/>
      <c r="C106" s="38"/>
      <c r="D106" s="39"/>
      <c r="E106" s="40"/>
      <c r="F106" s="40"/>
      <c r="G106" s="41"/>
      <c r="H106" s="14"/>
      <c r="I106" s="14"/>
      <c r="J106" s="14"/>
      <c r="K106" s="43"/>
    </row>
    <row r="107" spans="2:11">
      <c r="B107" s="13"/>
      <c r="C107" s="38"/>
      <c r="D107" s="39"/>
      <c r="E107" s="40"/>
      <c r="F107" s="40"/>
      <c r="G107" s="41"/>
      <c r="H107" s="14"/>
      <c r="I107" s="14"/>
      <c r="J107" s="14"/>
      <c r="K107" s="43"/>
    </row>
    <row r="108" spans="2:11">
      <c r="B108" s="13"/>
      <c r="C108" s="38"/>
      <c r="D108" s="39"/>
      <c r="E108" s="40"/>
      <c r="F108" s="40"/>
      <c r="G108" s="41"/>
      <c r="H108" s="14"/>
      <c r="I108" s="14"/>
      <c r="J108" s="14"/>
      <c r="K108" s="43"/>
    </row>
    <row r="109" spans="2:11">
      <c r="B109" s="13"/>
      <c r="C109" s="38"/>
      <c r="D109" s="39"/>
      <c r="E109" s="40"/>
      <c r="F109" s="40"/>
      <c r="G109" s="41"/>
      <c r="H109" s="14"/>
      <c r="I109" s="14"/>
      <c r="J109" s="14"/>
      <c r="K109" s="43"/>
    </row>
    <row r="110" spans="2:11">
      <c r="B110" s="13"/>
      <c r="C110" s="38"/>
      <c r="D110" s="39"/>
      <c r="E110" s="40"/>
      <c r="F110" s="40"/>
      <c r="G110" s="41"/>
      <c r="H110" s="14"/>
      <c r="I110" s="14"/>
      <c r="J110" s="14"/>
      <c r="K110" s="43"/>
    </row>
    <row r="111" spans="2:11">
      <c r="B111" s="13"/>
      <c r="C111" s="38"/>
      <c r="D111" s="39"/>
      <c r="E111" s="40"/>
      <c r="F111" s="40"/>
      <c r="G111" s="41"/>
      <c r="H111" s="14"/>
      <c r="I111" s="14"/>
      <c r="J111" s="14"/>
      <c r="K111" s="43"/>
    </row>
    <row r="112" spans="2:11">
      <c r="B112" s="13"/>
      <c r="C112" s="38"/>
      <c r="D112" s="39"/>
      <c r="E112" s="40"/>
      <c r="F112" s="40"/>
      <c r="G112" s="41"/>
      <c r="H112" s="14"/>
      <c r="I112" s="14"/>
      <c r="J112" s="14"/>
      <c r="K112" s="43"/>
    </row>
    <row r="113" spans="2:11">
      <c r="B113" s="13"/>
      <c r="C113" s="38"/>
      <c r="D113" s="39"/>
      <c r="E113" s="40"/>
      <c r="F113" s="40"/>
      <c r="G113" s="41"/>
      <c r="H113" s="14"/>
      <c r="I113" s="14"/>
      <c r="J113" s="14"/>
      <c r="K113" s="43"/>
    </row>
    <row r="114" spans="2:11">
      <c r="B114" s="13"/>
      <c r="C114" s="38"/>
      <c r="D114" s="39"/>
      <c r="E114" s="40"/>
      <c r="F114" s="40"/>
      <c r="G114" s="41"/>
      <c r="H114" s="14"/>
      <c r="I114" s="14"/>
      <c r="J114" s="14"/>
      <c r="K114" s="43"/>
    </row>
    <row r="115" spans="2:11">
      <c r="B115" s="13"/>
      <c r="C115" s="38"/>
      <c r="D115" s="39"/>
      <c r="E115" s="40"/>
      <c r="F115" s="40"/>
      <c r="G115" s="41"/>
      <c r="H115" s="14"/>
      <c r="I115" s="14"/>
      <c r="J115" s="14"/>
      <c r="K115" s="43"/>
    </row>
    <row r="116" spans="2:11">
      <c r="B116" s="13"/>
      <c r="C116" s="38"/>
      <c r="D116" s="39"/>
      <c r="E116" s="40"/>
      <c r="F116" s="40"/>
      <c r="G116" s="41"/>
      <c r="H116" s="14"/>
      <c r="I116" s="14"/>
      <c r="J116" s="14"/>
      <c r="K116" s="43"/>
    </row>
    <row r="117" spans="2:11">
      <c r="B117" s="13"/>
      <c r="C117" s="38"/>
      <c r="D117" s="39"/>
      <c r="E117" s="40"/>
      <c r="F117" s="40"/>
      <c r="G117" s="41"/>
      <c r="H117" s="14"/>
      <c r="I117" s="14"/>
      <c r="J117" s="14"/>
      <c r="K117" s="43"/>
    </row>
    <row r="118" spans="2:11">
      <c r="B118" s="13"/>
      <c r="C118" s="38"/>
      <c r="D118" s="39"/>
      <c r="E118" s="40"/>
      <c r="F118" s="40"/>
      <c r="G118" s="41"/>
      <c r="H118" s="14"/>
      <c r="I118" s="14"/>
      <c r="J118" s="14"/>
      <c r="K118" s="43"/>
    </row>
    <row r="119" spans="2:11">
      <c r="B119" s="13"/>
      <c r="C119" s="38"/>
      <c r="D119" s="39"/>
      <c r="E119" s="40"/>
      <c r="F119" s="40"/>
      <c r="G119" s="41"/>
      <c r="H119" s="14"/>
      <c r="I119" s="14"/>
      <c r="J119" s="14"/>
      <c r="K119" s="43"/>
    </row>
    <row r="120" spans="2:11">
      <c r="B120" s="13"/>
      <c r="C120" s="38"/>
      <c r="D120" s="39"/>
      <c r="E120" s="40"/>
      <c r="F120" s="40"/>
      <c r="G120" s="41"/>
      <c r="H120" s="14"/>
      <c r="I120" s="14"/>
      <c r="J120" s="14"/>
      <c r="K120" s="43"/>
    </row>
    <row r="121" spans="2:11">
      <c r="B121" s="13"/>
      <c r="C121" s="38"/>
      <c r="D121" s="39"/>
      <c r="E121" s="40"/>
      <c r="F121" s="40"/>
      <c r="G121" s="41"/>
      <c r="H121" s="14"/>
      <c r="I121" s="14"/>
      <c r="J121" s="14"/>
      <c r="K121" s="43"/>
    </row>
    <row r="122" spans="2:11">
      <c r="B122" s="13"/>
      <c r="C122" s="38"/>
      <c r="D122" s="39"/>
      <c r="E122" s="40"/>
      <c r="F122" s="40"/>
      <c r="G122" s="41"/>
      <c r="H122" s="14"/>
      <c r="I122" s="14"/>
      <c r="J122" s="14"/>
      <c r="K122" s="43"/>
    </row>
    <row r="123" spans="2:11">
      <c r="B123" s="13"/>
      <c r="C123" s="38"/>
      <c r="D123" s="39"/>
      <c r="E123" s="40"/>
      <c r="F123" s="40"/>
      <c r="G123" s="41"/>
      <c r="H123" s="14"/>
      <c r="I123" s="14"/>
      <c r="J123" s="14"/>
      <c r="K123" s="43"/>
    </row>
    <row r="124" spans="2:11">
      <c r="B124" s="13"/>
      <c r="C124" s="38"/>
      <c r="D124" s="39"/>
      <c r="E124" s="40"/>
      <c r="F124" s="40"/>
      <c r="G124" s="41"/>
      <c r="H124" s="14"/>
      <c r="I124" s="14"/>
      <c r="J124" s="14"/>
      <c r="K124" s="43"/>
    </row>
    <row r="125" spans="2:11">
      <c r="B125" s="13"/>
      <c r="C125" s="38"/>
      <c r="D125" s="39"/>
      <c r="E125" s="40"/>
      <c r="F125" s="40"/>
      <c r="G125" s="41"/>
      <c r="H125" s="14"/>
      <c r="I125" s="14"/>
      <c r="J125" s="14"/>
      <c r="K125" s="43"/>
    </row>
    <row r="126" spans="2:11">
      <c r="B126" s="13"/>
      <c r="C126" s="38"/>
      <c r="D126" s="39"/>
      <c r="E126" s="40"/>
      <c r="F126" s="40"/>
      <c r="G126" s="41"/>
      <c r="H126" s="14"/>
      <c r="I126" s="14"/>
      <c r="J126" s="14"/>
      <c r="K126" s="43"/>
    </row>
    <row r="127" spans="2:11">
      <c r="B127" s="13"/>
      <c r="C127" s="38"/>
      <c r="D127" s="39"/>
      <c r="E127" s="40"/>
      <c r="F127" s="40"/>
      <c r="G127" s="41"/>
      <c r="H127" s="14"/>
      <c r="I127" s="14"/>
      <c r="J127" s="14"/>
      <c r="K127" s="43"/>
    </row>
    <row r="128" spans="2:11">
      <c r="B128" s="13"/>
      <c r="C128" s="38"/>
      <c r="D128" s="39"/>
      <c r="E128" s="40"/>
      <c r="F128" s="40"/>
      <c r="G128" s="41"/>
      <c r="H128" s="14"/>
      <c r="I128" s="14"/>
      <c r="J128" s="14"/>
      <c r="K128" s="43"/>
    </row>
    <row r="129" spans="2:11">
      <c r="B129" s="13"/>
      <c r="C129" s="38"/>
      <c r="D129" s="39"/>
      <c r="E129" s="40"/>
      <c r="F129" s="40"/>
      <c r="G129" s="41"/>
      <c r="H129" s="14"/>
      <c r="I129" s="14"/>
      <c r="J129" s="14"/>
      <c r="K129" s="43"/>
    </row>
    <row r="130" spans="2:11">
      <c r="B130" s="13"/>
      <c r="C130" s="38"/>
      <c r="D130" s="39"/>
      <c r="E130" s="40"/>
      <c r="F130" s="40"/>
      <c r="G130" s="41"/>
      <c r="H130" s="14"/>
      <c r="I130" s="14"/>
      <c r="J130" s="14"/>
      <c r="K130" s="43"/>
    </row>
    <row r="131" spans="2:11">
      <c r="B131" s="13"/>
      <c r="C131" s="38"/>
      <c r="D131" s="39"/>
      <c r="E131" s="40"/>
      <c r="F131" s="40"/>
      <c r="G131" s="41"/>
      <c r="H131" s="14"/>
      <c r="I131" s="14"/>
      <c r="J131" s="14"/>
      <c r="K131" s="43"/>
    </row>
    <row r="132" spans="2:11">
      <c r="B132" s="13"/>
      <c r="C132" s="38"/>
      <c r="D132" s="39"/>
      <c r="E132" s="40"/>
      <c r="F132" s="40"/>
      <c r="G132" s="41"/>
      <c r="H132" s="14"/>
      <c r="I132" s="14"/>
      <c r="J132" s="14"/>
      <c r="K132" s="43"/>
    </row>
    <row r="133" spans="2:11">
      <c r="B133" s="13"/>
      <c r="C133" s="38"/>
      <c r="D133" s="39"/>
      <c r="E133" s="40"/>
      <c r="F133" s="40"/>
      <c r="G133" s="41"/>
      <c r="H133" s="14"/>
      <c r="I133" s="14"/>
      <c r="J133" s="14"/>
      <c r="K133" s="43"/>
    </row>
    <row r="134" spans="2:11">
      <c r="B134" s="13"/>
      <c r="C134" s="38"/>
      <c r="D134" s="39"/>
      <c r="E134" s="40"/>
      <c r="F134" s="40"/>
      <c r="G134" s="41"/>
      <c r="H134" s="14"/>
      <c r="I134" s="14"/>
      <c r="J134" s="14"/>
      <c r="K134" s="43"/>
    </row>
    <row r="135" spans="2:11">
      <c r="B135" s="13"/>
      <c r="C135" s="38"/>
      <c r="D135" s="39"/>
      <c r="E135" s="40"/>
      <c r="F135" s="40"/>
      <c r="G135" s="41"/>
      <c r="H135" s="14"/>
      <c r="I135" s="14"/>
      <c r="J135" s="14"/>
      <c r="K135" s="43"/>
    </row>
    <row r="136" spans="2:11">
      <c r="B136" s="13"/>
      <c r="C136" s="38"/>
      <c r="D136" s="39"/>
      <c r="E136" s="40"/>
      <c r="F136" s="40"/>
      <c r="G136" s="41"/>
      <c r="H136" s="14"/>
      <c r="I136" s="14"/>
      <c r="J136" s="14"/>
      <c r="K136" s="43"/>
    </row>
    <row r="137" spans="2:11">
      <c r="B137" s="13"/>
      <c r="C137" s="38"/>
      <c r="D137" s="39"/>
      <c r="E137" s="40"/>
      <c r="F137" s="40"/>
      <c r="G137" s="41"/>
      <c r="H137" s="14"/>
      <c r="I137" s="14"/>
      <c r="J137" s="14"/>
      <c r="K137" s="43"/>
    </row>
    <row r="138" spans="2:11">
      <c r="B138" s="13"/>
      <c r="C138" s="38"/>
      <c r="D138" s="39"/>
      <c r="E138" s="40"/>
      <c r="F138" s="40"/>
      <c r="G138" s="41"/>
      <c r="H138" s="14"/>
      <c r="I138" s="14"/>
      <c r="J138" s="14"/>
      <c r="K138" s="43"/>
    </row>
    <row r="139" spans="2:11">
      <c r="B139" s="13"/>
      <c r="C139" s="38"/>
      <c r="D139" s="39"/>
      <c r="E139" s="40"/>
      <c r="F139" s="40"/>
      <c r="G139" s="41"/>
      <c r="H139" s="14"/>
      <c r="I139" s="14"/>
      <c r="J139" s="14"/>
      <c r="K139" s="43"/>
    </row>
    <row r="140" spans="2:11">
      <c r="B140" s="13"/>
      <c r="C140" s="38"/>
      <c r="D140" s="39"/>
      <c r="E140" s="40"/>
      <c r="F140" s="40"/>
      <c r="G140" s="41"/>
      <c r="H140" s="14"/>
      <c r="I140" s="14"/>
      <c r="J140" s="14"/>
      <c r="K140" s="43"/>
    </row>
    <row r="141" spans="2:11">
      <c r="B141" s="13"/>
      <c r="C141" s="38"/>
      <c r="D141" s="39"/>
      <c r="E141" s="40"/>
      <c r="F141" s="40"/>
      <c r="G141" s="41"/>
      <c r="H141" s="14"/>
      <c r="I141" s="14"/>
      <c r="J141" s="14"/>
      <c r="K141" s="43"/>
    </row>
    <row r="142" spans="2:11">
      <c r="B142" s="13"/>
      <c r="C142" s="38"/>
      <c r="D142" s="39"/>
      <c r="E142" s="40"/>
      <c r="F142" s="40"/>
      <c r="G142" s="41"/>
      <c r="H142" s="14"/>
      <c r="I142" s="14"/>
      <c r="J142" s="14"/>
      <c r="K142" s="43"/>
    </row>
    <row r="143" spans="2:11">
      <c r="B143" s="13"/>
      <c r="C143" s="38"/>
      <c r="D143" s="39"/>
      <c r="E143" s="40"/>
      <c r="F143" s="40"/>
      <c r="G143" s="41"/>
      <c r="H143" s="14"/>
      <c r="I143" s="14"/>
      <c r="J143" s="14"/>
      <c r="K143" s="43"/>
    </row>
    <row r="144" spans="2:11">
      <c r="B144" s="13"/>
      <c r="C144" s="38"/>
      <c r="D144" s="39"/>
      <c r="E144" s="40"/>
      <c r="F144" s="40"/>
      <c r="G144" s="41"/>
      <c r="H144" s="14"/>
      <c r="I144" s="14"/>
      <c r="J144" s="14"/>
      <c r="K144" s="43"/>
    </row>
    <row r="145" spans="2:11">
      <c r="B145" s="13"/>
      <c r="C145" s="38"/>
      <c r="D145" s="39"/>
      <c r="E145" s="40"/>
      <c r="F145" s="40"/>
      <c r="G145" s="41"/>
      <c r="H145" s="14"/>
      <c r="I145" s="14"/>
      <c r="J145" s="14"/>
      <c r="K145" s="43"/>
    </row>
    <row r="146" spans="2:11">
      <c r="B146" s="13"/>
      <c r="C146" s="38"/>
      <c r="D146" s="39"/>
      <c r="E146" s="40"/>
      <c r="F146" s="40"/>
      <c r="G146" s="41"/>
      <c r="H146" s="14"/>
      <c r="I146" s="14"/>
      <c r="J146" s="14"/>
      <c r="K146" s="43"/>
    </row>
    <row r="147" spans="2:11">
      <c r="B147" s="13"/>
      <c r="C147" s="38"/>
      <c r="D147" s="39"/>
      <c r="E147" s="40"/>
      <c r="F147" s="40"/>
      <c r="G147" s="41"/>
      <c r="H147" s="14"/>
      <c r="I147" s="14"/>
      <c r="J147" s="14"/>
      <c r="K147" s="43"/>
    </row>
    <row r="148" spans="2:11">
      <c r="B148" s="13"/>
      <c r="C148" s="38"/>
      <c r="D148" s="39"/>
      <c r="E148" s="40"/>
      <c r="F148" s="40"/>
      <c r="G148" s="41"/>
      <c r="H148" s="14"/>
      <c r="I148" s="14"/>
      <c r="J148" s="14"/>
      <c r="K148" s="43"/>
    </row>
    <row r="149" spans="2:11">
      <c r="B149" s="13"/>
      <c r="C149" s="38"/>
      <c r="D149" s="39"/>
      <c r="E149" s="40"/>
      <c r="F149" s="40"/>
      <c r="G149" s="41"/>
      <c r="H149" s="14"/>
      <c r="I149" s="14"/>
      <c r="J149" s="14"/>
      <c r="K149" s="43"/>
    </row>
    <row r="150" spans="2:11">
      <c r="B150" s="13"/>
      <c r="C150" s="38"/>
      <c r="D150" s="39"/>
      <c r="E150" s="40"/>
      <c r="F150" s="40"/>
      <c r="G150" s="41"/>
      <c r="H150" s="14"/>
      <c r="I150" s="14"/>
      <c r="J150" s="14"/>
      <c r="K150" s="43"/>
    </row>
    <row r="151" spans="2:11">
      <c r="B151" s="13"/>
      <c r="C151" s="38"/>
      <c r="D151" s="39"/>
      <c r="E151" s="40"/>
      <c r="F151" s="40"/>
      <c r="G151" s="41"/>
      <c r="H151" s="14"/>
      <c r="I151" s="14"/>
      <c r="J151" s="14"/>
      <c r="K151" s="43"/>
    </row>
    <row r="152" spans="2:11">
      <c r="B152" s="13"/>
      <c r="C152" s="38"/>
      <c r="D152" s="39"/>
      <c r="E152" s="40"/>
      <c r="F152" s="40"/>
      <c r="G152" s="41"/>
      <c r="H152" s="14"/>
      <c r="I152" s="14"/>
      <c r="J152" s="14"/>
      <c r="K152" s="43"/>
    </row>
    <row r="153" spans="2:11">
      <c r="B153" s="13"/>
      <c r="C153" s="38"/>
      <c r="D153" s="39"/>
      <c r="E153" s="40"/>
      <c r="F153" s="40"/>
      <c r="G153" s="41"/>
      <c r="H153" s="14"/>
      <c r="I153" s="14"/>
      <c r="J153" s="14"/>
      <c r="K153" s="43"/>
    </row>
    <row r="154" spans="2:11">
      <c r="B154" s="13"/>
      <c r="C154" s="38"/>
      <c r="D154" s="39"/>
      <c r="E154" s="40"/>
      <c r="F154" s="40"/>
      <c r="G154" s="41"/>
      <c r="H154" s="14"/>
      <c r="I154" s="14"/>
      <c r="J154" s="14"/>
      <c r="K154" s="43"/>
    </row>
    <row r="155" spans="2:11">
      <c r="B155" s="13"/>
      <c r="C155" s="38"/>
      <c r="D155" s="39"/>
      <c r="E155" s="40"/>
      <c r="F155" s="40"/>
      <c r="G155" s="41"/>
      <c r="H155" s="14"/>
      <c r="I155" s="14"/>
      <c r="J155" s="14"/>
      <c r="K155" s="43"/>
    </row>
    <row r="156" spans="2:11">
      <c r="B156" s="13"/>
      <c r="C156" s="38"/>
      <c r="D156" s="39"/>
      <c r="E156" s="40"/>
      <c r="F156" s="40"/>
      <c r="G156" s="41"/>
      <c r="H156" s="14"/>
      <c r="I156" s="14"/>
      <c r="J156" s="14"/>
      <c r="K156" s="43"/>
    </row>
    <row r="157" spans="2:11">
      <c r="B157" s="13"/>
      <c r="C157" s="38"/>
      <c r="D157" s="39"/>
      <c r="E157" s="40"/>
      <c r="F157" s="40"/>
      <c r="G157" s="41"/>
      <c r="H157" s="14"/>
      <c r="I157" s="14"/>
      <c r="J157" s="14"/>
      <c r="K157" s="43"/>
    </row>
    <row r="158" spans="2:11">
      <c r="B158" s="13"/>
      <c r="C158" s="38"/>
      <c r="D158" s="39"/>
      <c r="E158" s="40"/>
      <c r="F158" s="40"/>
      <c r="G158" s="41"/>
      <c r="H158" s="14"/>
      <c r="I158" s="14"/>
      <c r="J158" s="14"/>
      <c r="K158" s="43"/>
    </row>
    <row r="159" spans="2:11">
      <c r="B159" s="13"/>
      <c r="C159" s="38"/>
      <c r="D159" s="39"/>
      <c r="E159" s="40"/>
      <c r="F159" s="40"/>
      <c r="G159" s="41"/>
      <c r="H159" s="14"/>
      <c r="I159" s="14"/>
      <c r="J159" s="14"/>
      <c r="K159" s="43"/>
    </row>
    <row r="160" spans="2:11">
      <c r="B160" s="13"/>
      <c r="C160" s="38"/>
      <c r="D160" s="39"/>
      <c r="E160" s="40"/>
      <c r="F160" s="40"/>
      <c r="G160" s="41"/>
      <c r="H160" s="14"/>
      <c r="I160" s="14"/>
      <c r="J160" s="14"/>
      <c r="K160" s="43"/>
    </row>
    <row r="161" spans="2:11">
      <c r="B161" s="13"/>
      <c r="C161" s="38"/>
      <c r="D161" s="39"/>
      <c r="E161" s="40"/>
      <c r="F161" s="40"/>
      <c r="G161" s="41"/>
      <c r="H161" s="14"/>
      <c r="I161" s="14"/>
      <c r="J161" s="14"/>
      <c r="K161" s="43"/>
    </row>
    <row r="162" spans="2:11">
      <c r="B162" s="13"/>
      <c r="C162" s="38"/>
      <c r="D162" s="39"/>
      <c r="E162" s="40"/>
      <c r="F162" s="40"/>
      <c r="G162" s="41"/>
      <c r="H162" s="14"/>
      <c r="I162" s="14"/>
      <c r="J162" s="14"/>
      <c r="K162" s="43"/>
    </row>
    <row r="163" spans="2:11">
      <c r="B163" s="13"/>
      <c r="C163" s="38"/>
      <c r="D163" s="39"/>
      <c r="E163" s="40"/>
      <c r="F163" s="40"/>
      <c r="G163" s="41"/>
      <c r="H163" s="14"/>
      <c r="I163" s="14"/>
      <c r="J163" s="14"/>
      <c r="K163" s="43"/>
    </row>
    <row r="164" spans="2:11">
      <c r="B164" s="13"/>
      <c r="C164" s="38"/>
      <c r="D164" s="39"/>
      <c r="E164" s="40"/>
      <c r="F164" s="40"/>
      <c r="G164" s="41"/>
      <c r="H164" s="14"/>
      <c r="I164" s="14"/>
      <c r="J164" s="14"/>
      <c r="K164" s="43"/>
    </row>
    <row r="165" spans="2:11">
      <c r="B165" s="13"/>
      <c r="C165" s="38"/>
      <c r="D165" s="39"/>
      <c r="E165" s="40"/>
      <c r="F165" s="40"/>
      <c r="G165" s="41"/>
      <c r="H165" s="14"/>
      <c r="I165" s="14"/>
      <c r="J165" s="14"/>
      <c r="K165" s="43"/>
    </row>
    <row r="166" spans="2:11">
      <c r="B166" s="13"/>
      <c r="C166" s="38"/>
      <c r="D166" s="39"/>
      <c r="E166" s="40"/>
      <c r="F166" s="40"/>
      <c r="G166" s="41"/>
      <c r="H166" s="14"/>
      <c r="I166" s="14"/>
      <c r="J166" s="14"/>
      <c r="K166" s="43"/>
    </row>
    <row r="167" spans="2:11">
      <c r="B167" s="13"/>
      <c r="C167" s="38"/>
      <c r="D167" s="39"/>
      <c r="E167" s="40"/>
      <c r="F167" s="40"/>
      <c r="G167" s="41"/>
      <c r="H167" s="14"/>
      <c r="I167" s="14"/>
      <c r="J167" s="14"/>
      <c r="K167" s="43"/>
    </row>
    <row r="168" spans="2:11">
      <c r="B168" s="13"/>
      <c r="C168" s="38"/>
      <c r="D168" s="39"/>
      <c r="E168" s="40"/>
      <c r="F168" s="40"/>
      <c r="G168" s="41"/>
      <c r="H168" s="14"/>
      <c r="I168" s="14"/>
      <c r="J168" s="14"/>
      <c r="K168" s="43"/>
    </row>
    <row r="169" spans="2:11">
      <c r="B169" s="13"/>
      <c r="C169" s="38"/>
      <c r="D169" s="39"/>
      <c r="E169" s="40"/>
      <c r="F169" s="40"/>
      <c r="G169" s="41"/>
      <c r="H169" s="14"/>
      <c r="I169" s="14"/>
      <c r="J169" s="14"/>
      <c r="K169" s="43"/>
    </row>
    <row r="170" spans="2:11">
      <c r="B170" s="13"/>
      <c r="C170" s="38"/>
      <c r="D170" s="39"/>
      <c r="E170" s="40"/>
      <c r="F170" s="40"/>
      <c r="G170" s="41"/>
      <c r="H170" s="14"/>
      <c r="I170" s="14"/>
      <c r="J170" s="14"/>
      <c r="K170" s="43"/>
    </row>
    <row r="171" spans="2:11">
      <c r="B171" s="13"/>
      <c r="C171" s="38"/>
      <c r="D171" s="39"/>
      <c r="E171" s="40"/>
      <c r="F171" s="40"/>
      <c r="G171" s="41"/>
      <c r="H171" s="14"/>
      <c r="I171" s="14"/>
      <c r="J171" s="14"/>
      <c r="K171" s="43"/>
    </row>
    <row r="172" spans="2:11">
      <c r="B172" s="13"/>
      <c r="C172" s="38"/>
      <c r="D172" s="39"/>
      <c r="E172" s="40"/>
      <c r="F172" s="40"/>
      <c r="G172" s="41"/>
      <c r="H172" s="14"/>
      <c r="I172" s="14"/>
      <c r="J172" s="14"/>
      <c r="K172" s="43"/>
    </row>
    <row r="173" spans="2:11">
      <c r="B173" s="13"/>
      <c r="C173" s="38"/>
      <c r="D173" s="39"/>
      <c r="E173" s="40"/>
      <c r="F173" s="40"/>
      <c r="G173" s="41"/>
      <c r="H173" s="14"/>
      <c r="I173" s="14"/>
      <c r="J173" s="14"/>
      <c r="K173" s="43"/>
    </row>
    <row r="174" spans="2:11">
      <c r="B174" s="13"/>
      <c r="C174" s="38"/>
      <c r="D174" s="39"/>
      <c r="E174" s="40"/>
      <c r="F174" s="40"/>
      <c r="G174" s="41"/>
      <c r="H174" s="14"/>
      <c r="I174" s="14"/>
      <c r="J174" s="14"/>
      <c r="K174" s="43"/>
    </row>
    <row r="175" spans="2:11">
      <c r="B175" s="13"/>
      <c r="C175" s="38"/>
      <c r="D175" s="39"/>
      <c r="E175" s="40"/>
      <c r="F175" s="40"/>
      <c r="G175" s="41"/>
      <c r="H175" s="14"/>
      <c r="I175" s="14"/>
      <c r="J175" s="14"/>
      <c r="K175" s="43"/>
    </row>
    <row r="176" spans="2:11">
      <c r="B176" s="13"/>
      <c r="C176" s="38"/>
      <c r="D176" s="39"/>
      <c r="E176" s="40"/>
      <c r="F176" s="40"/>
      <c r="G176" s="41"/>
      <c r="H176" s="14"/>
      <c r="I176" s="14"/>
      <c r="J176" s="14"/>
      <c r="K176" s="43"/>
    </row>
    <row r="177" spans="2:11">
      <c r="B177" s="13"/>
      <c r="C177" s="38"/>
      <c r="D177" s="39"/>
      <c r="E177" s="40"/>
      <c r="F177" s="40"/>
      <c r="G177" s="41"/>
      <c r="H177" s="14"/>
      <c r="I177" s="14"/>
      <c r="J177" s="14"/>
      <c r="K177" s="43"/>
    </row>
    <row r="178" spans="2:11">
      <c r="B178" s="13"/>
      <c r="C178" s="38"/>
      <c r="D178" s="39"/>
      <c r="E178" s="40"/>
      <c r="F178" s="40"/>
      <c r="G178" s="41"/>
      <c r="H178" s="14"/>
      <c r="I178" s="14"/>
      <c r="J178" s="14"/>
      <c r="K178" s="43"/>
    </row>
    <row r="179" spans="2:11">
      <c r="B179" s="13"/>
      <c r="C179" s="38"/>
      <c r="D179" s="39"/>
      <c r="E179" s="40"/>
      <c r="F179" s="40"/>
      <c r="G179" s="41"/>
      <c r="H179" s="14"/>
      <c r="I179" s="14"/>
      <c r="J179" s="14"/>
      <c r="K179" s="43"/>
    </row>
    <row r="180" spans="2:11">
      <c r="B180" s="13"/>
      <c r="C180" s="38"/>
      <c r="D180" s="39"/>
      <c r="E180" s="40"/>
      <c r="F180" s="40"/>
      <c r="G180" s="41"/>
      <c r="H180" s="14"/>
      <c r="I180" s="14"/>
      <c r="J180" s="14"/>
      <c r="K180" s="43"/>
    </row>
    <row r="181" spans="2:11">
      <c r="B181" s="13"/>
      <c r="C181" s="38"/>
      <c r="D181" s="39"/>
      <c r="E181" s="40"/>
      <c r="F181" s="40"/>
      <c r="G181" s="41"/>
      <c r="H181" s="14"/>
      <c r="I181" s="14"/>
      <c r="J181" s="14"/>
      <c r="K181" s="43"/>
    </row>
    <row r="182" spans="2:11">
      <c r="B182" s="13"/>
      <c r="C182" s="38"/>
      <c r="D182" s="39"/>
      <c r="E182" s="40"/>
      <c r="F182" s="40"/>
      <c r="G182" s="41"/>
      <c r="H182" s="14"/>
      <c r="I182" s="14"/>
      <c r="J182" s="14"/>
      <c r="K182" s="43"/>
    </row>
    <row r="183" spans="2:11">
      <c r="B183" s="13"/>
      <c r="C183" s="38"/>
      <c r="D183" s="39"/>
      <c r="E183" s="40"/>
      <c r="F183" s="40"/>
      <c r="G183" s="41"/>
      <c r="H183" s="14"/>
      <c r="I183" s="14"/>
      <c r="J183" s="14"/>
      <c r="K183" s="43"/>
    </row>
    <row r="184" spans="2:11">
      <c r="B184" s="13"/>
      <c r="C184" s="38"/>
      <c r="D184" s="39"/>
      <c r="E184" s="40"/>
      <c r="F184" s="40"/>
      <c r="G184" s="41"/>
      <c r="H184" s="14"/>
      <c r="I184" s="14"/>
      <c r="J184" s="14"/>
      <c r="K184" s="43"/>
    </row>
    <row r="185" spans="2:11">
      <c r="B185" s="13"/>
      <c r="C185" s="38"/>
      <c r="D185" s="39"/>
      <c r="E185" s="40"/>
      <c r="F185" s="40"/>
      <c r="G185" s="41"/>
      <c r="H185" s="14"/>
      <c r="I185" s="14"/>
      <c r="J185" s="14"/>
      <c r="K185" s="43"/>
    </row>
    <row r="186" spans="2:11">
      <c r="B186" s="13"/>
      <c r="C186" s="38"/>
      <c r="D186" s="39"/>
      <c r="E186" s="40"/>
      <c r="F186" s="40"/>
      <c r="G186" s="41"/>
      <c r="H186" s="14"/>
      <c r="I186" s="14"/>
      <c r="J186" s="14"/>
      <c r="K186" s="43"/>
    </row>
    <row r="187" spans="2:11">
      <c r="B187" s="13"/>
      <c r="C187" s="38"/>
      <c r="D187" s="39"/>
      <c r="E187" s="40"/>
      <c r="F187" s="40"/>
      <c r="G187" s="41"/>
      <c r="H187" s="14"/>
      <c r="I187" s="14"/>
      <c r="J187" s="14"/>
      <c r="K187" s="43"/>
    </row>
    <row r="188" spans="2:11">
      <c r="B188" s="13"/>
      <c r="C188" s="38"/>
      <c r="D188" s="39"/>
      <c r="E188" s="40"/>
      <c r="F188" s="40"/>
      <c r="G188" s="41"/>
      <c r="H188" s="14"/>
      <c r="I188" s="14"/>
      <c r="J188" s="14"/>
      <c r="K188" s="43"/>
    </row>
    <row r="189" spans="2:11">
      <c r="B189" s="13"/>
      <c r="C189" s="38"/>
      <c r="D189" s="39"/>
      <c r="E189" s="40"/>
      <c r="F189" s="40"/>
      <c r="G189" s="41"/>
      <c r="H189" s="14"/>
      <c r="I189" s="14"/>
      <c r="J189" s="14"/>
      <c r="K189" s="43"/>
    </row>
    <row r="190" spans="2:11">
      <c r="B190" s="13"/>
      <c r="C190" s="38"/>
      <c r="D190" s="39"/>
      <c r="E190" s="40"/>
      <c r="F190" s="40"/>
      <c r="G190" s="41"/>
      <c r="H190" s="14"/>
      <c r="I190" s="14"/>
      <c r="J190" s="14"/>
      <c r="K190" s="43"/>
    </row>
    <row r="191" spans="2:11">
      <c r="B191" s="13"/>
      <c r="C191" s="38"/>
      <c r="D191" s="39"/>
      <c r="E191" s="40"/>
      <c r="F191" s="40"/>
      <c r="G191" s="41"/>
      <c r="H191" s="14"/>
      <c r="I191" s="14"/>
      <c r="J191" s="14"/>
      <c r="K191" s="43"/>
    </row>
    <row r="192" spans="2:11">
      <c r="B192" s="13"/>
      <c r="C192" s="38"/>
      <c r="D192" s="39"/>
      <c r="E192" s="40"/>
      <c r="F192" s="40"/>
      <c r="G192" s="41"/>
      <c r="H192" s="14"/>
      <c r="I192" s="14"/>
      <c r="J192" s="14"/>
      <c r="K192" s="43"/>
    </row>
    <row r="193" spans="2:11">
      <c r="B193" s="13"/>
      <c r="C193" s="38"/>
      <c r="D193" s="39"/>
      <c r="E193" s="40"/>
      <c r="F193" s="40"/>
      <c r="G193" s="41"/>
      <c r="H193" s="14"/>
      <c r="I193" s="14"/>
      <c r="J193" s="14"/>
      <c r="K193" s="43"/>
    </row>
    <row r="194" spans="2:11">
      <c r="B194" s="13"/>
      <c r="C194" s="38"/>
      <c r="D194" s="39"/>
      <c r="E194" s="40"/>
      <c r="F194" s="40"/>
      <c r="G194" s="41"/>
      <c r="H194" s="14"/>
      <c r="I194" s="14"/>
      <c r="J194" s="14"/>
      <c r="K194" s="43"/>
    </row>
    <row r="195" spans="2:11">
      <c r="B195" s="13"/>
      <c r="C195" s="38"/>
      <c r="D195" s="39"/>
      <c r="E195" s="40"/>
      <c r="F195" s="40"/>
      <c r="G195" s="41"/>
      <c r="H195" s="14"/>
      <c r="I195" s="14"/>
      <c r="J195" s="14"/>
      <c r="K195" s="43"/>
    </row>
    <row r="196" spans="2:11">
      <c r="B196" s="13"/>
      <c r="C196" s="38"/>
      <c r="D196" s="39"/>
      <c r="E196" s="40"/>
      <c r="F196" s="40"/>
      <c r="G196" s="41"/>
      <c r="H196" s="14"/>
      <c r="I196" s="14"/>
      <c r="J196" s="14"/>
      <c r="K196" s="43"/>
    </row>
    <row r="197" spans="2:11">
      <c r="B197" s="13"/>
      <c r="C197" s="38"/>
      <c r="D197" s="39"/>
      <c r="E197" s="40"/>
      <c r="F197" s="40"/>
      <c r="G197" s="41"/>
      <c r="H197" s="14"/>
      <c r="I197" s="14"/>
      <c r="J197" s="14"/>
      <c r="K197" s="43"/>
    </row>
    <row r="198" spans="2:11">
      <c r="B198" s="13"/>
      <c r="C198" s="38"/>
      <c r="D198" s="39"/>
      <c r="E198" s="40"/>
      <c r="F198" s="40"/>
      <c r="G198" s="41"/>
      <c r="H198" s="14"/>
      <c r="I198" s="14"/>
      <c r="J198" s="14"/>
      <c r="K198" s="43"/>
    </row>
    <row r="199" spans="2:11">
      <c r="B199" s="13"/>
      <c r="C199" s="38"/>
      <c r="D199" s="39"/>
      <c r="E199" s="40"/>
      <c r="F199" s="40"/>
      <c r="G199" s="41"/>
      <c r="H199" s="14"/>
      <c r="I199" s="14"/>
      <c r="J199" s="14"/>
      <c r="K199" s="43"/>
    </row>
    <row r="200" spans="2:11">
      <c r="B200" s="13"/>
      <c r="C200" s="38"/>
      <c r="D200" s="39"/>
      <c r="E200" s="40"/>
      <c r="F200" s="40"/>
      <c r="G200" s="41"/>
      <c r="H200" s="14"/>
      <c r="I200" s="14"/>
      <c r="J200" s="14"/>
      <c r="K200" s="43"/>
    </row>
    <row r="201" spans="2:11">
      <c r="B201" s="13"/>
      <c r="C201" s="38"/>
      <c r="D201" s="39"/>
      <c r="E201" s="40"/>
      <c r="F201" s="40"/>
      <c r="G201" s="41"/>
      <c r="H201" s="14"/>
      <c r="I201" s="14"/>
      <c r="J201" s="14"/>
      <c r="K201" s="43"/>
    </row>
    <row r="202" spans="2:11">
      <c r="B202" s="13"/>
      <c r="C202" s="38"/>
      <c r="D202" s="39"/>
      <c r="E202" s="40"/>
      <c r="F202" s="40"/>
      <c r="G202" s="41"/>
      <c r="H202" s="14"/>
      <c r="I202" s="14"/>
      <c r="J202" s="14"/>
      <c r="K202" s="43"/>
    </row>
    <row r="203" spans="2:11">
      <c r="B203" s="13"/>
      <c r="C203" s="38"/>
      <c r="D203" s="39"/>
      <c r="E203" s="40"/>
      <c r="F203" s="40"/>
      <c r="G203" s="41"/>
      <c r="H203" s="14"/>
      <c r="I203" s="14"/>
      <c r="J203" s="14"/>
      <c r="K203" s="43"/>
    </row>
    <row r="204" spans="2:11">
      <c r="B204" s="13"/>
      <c r="C204" s="38"/>
      <c r="D204" s="39"/>
      <c r="E204" s="40"/>
      <c r="F204" s="40"/>
      <c r="G204" s="41"/>
      <c r="H204" s="14"/>
      <c r="I204" s="14"/>
      <c r="J204" s="14"/>
      <c r="K204" s="43"/>
    </row>
    <row r="205" spans="2:11">
      <c r="B205" s="13"/>
      <c r="C205" s="38"/>
      <c r="D205" s="39"/>
      <c r="E205" s="40"/>
      <c r="F205" s="40"/>
      <c r="G205" s="41"/>
      <c r="H205" s="14"/>
      <c r="I205" s="14"/>
      <c r="J205" s="14"/>
      <c r="K205" s="43"/>
    </row>
    <row r="206" spans="2:11">
      <c r="B206" s="13"/>
      <c r="C206" s="38"/>
      <c r="D206" s="39"/>
      <c r="E206" s="40"/>
      <c r="F206" s="40"/>
      <c r="G206" s="41"/>
      <c r="H206" s="14"/>
      <c r="I206" s="14"/>
      <c r="J206" s="14"/>
      <c r="K206" s="43"/>
    </row>
    <row r="207" spans="2:11">
      <c r="B207" s="13"/>
      <c r="C207" s="38"/>
      <c r="D207" s="39"/>
      <c r="E207" s="40"/>
      <c r="F207" s="40"/>
      <c r="G207" s="41"/>
      <c r="H207" s="14"/>
      <c r="I207" s="14"/>
      <c r="J207" s="14"/>
      <c r="K207" s="43"/>
    </row>
    <row r="208" spans="2:11">
      <c r="B208" s="13"/>
      <c r="C208" s="38"/>
      <c r="D208" s="39"/>
      <c r="E208" s="40"/>
      <c r="F208" s="40"/>
      <c r="G208" s="41"/>
      <c r="H208" s="14"/>
      <c r="I208" s="14"/>
      <c r="J208" s="14"/>
      <c r="K208" s="43"/>
    </row>
    <row r="209" spans="2:11">
      <c r="B209" s="13"/>
      <c r="C209" s="38"/>
      <c r="D209" s="39"/>
      <c r="E209" s="40"/>
      <c r="F209" s="40"/>
      <c r="G209" s="41"/>
      <c r="H209" s="14"/>
      <c r="I209" s="14"/>
      <c r="J209" s="14"/>
      <c r="K209" s="43"/>
    </row>
    <row r="210" spans="2:11">
      <c r="B210" s="13"/>
      <c r="C210" s="38"/>
      <c r="D210" s="39"/>
      <c r="E210" s="40"/>
      <c r="F210" s="40"/>
      <c r="G210" s="41"/>
      <c r="H210" s="14"/>
      <c r="I210" s="14"/>
      <c r="J210" s="14"/>
      <c r="K210" s="43"/>
    </row>
    <row r="211" spans="2:11">
      <c r="B211" s="13"/>
      <c r="C211" s="38"/>
      <c r="D211" s="39"/>
      <c r="E211" s="40"/>
      <c r="F211" s="40"/>
      <c r="G211" s="41"/>
      <c r="H211" s="14"/>
      <c r="I211" s="14"/>
      <c r="J211" s="14"/>
      <c r="K211" s="43"/>
    </row>
    <row r="212" spans="2:11">
      <c r="B212" s="13"/>
      <c r="C212" s="38"/>
      <c r="D212" s="39"/>
      <c r="E212" s="40"/>
      <c r="F212" s="40"/>
      <c r="G212" s="41"/>
      <c r="H212" s="14"/>
      <c r="I212" s="14"/>
      <c r="J212" s="14"/>
      <c r="K212" s="43"/>
    </row>
    <row r="213" spans="2:11">
      <c r="B213" s="13"/>
      <c r="C213" s="38"/>
      <c r="D213" s="39"/>
      <c r="E213" s="40"/>
      <c r="F213" s="40"/>
      <c r="G213" s="41"/>
      <c r="H213" s="14"/>
      <c r="I213" s="14"/>
      <c r="J213" s="14"/>
      <c r="K213" s="43"/>
    </row>
    <row r="214" spans="2:11">
      <c r="B214" s="13"/>
      <c r="C214" s="38"/>
      <c r="D214" s="39"/>
      <c r="E214" s="40"/>
      <c r="F214" s="40"/>
      <c r="G214" s="41"/>
      <c r="H214" s="14"/>
      <c r="I214" s="14"/>
      <c r="J214" s="14"/>
      <c r="K214" s="43"/>
    </row>
    <row r="215" spans="2:11">
      <c r="B215" s="13"/>
      <c r="C215" s="38"/>
      <c r="D215" s="39"/>
      <c r="E215" s="40"/>
      <c r="F215" s="40"/>
      <c r="G215" s="41"/>
      <c r="H215" s="14"/>
      <c r="I215" s="14"/>
      <c r="J215" s="14"/>
      <c r="K215" s="43"/>
    </row>
    <row r="216" spans="2:11">
      <c r="B216" s="13"/>
      <c r="C216" s="38"/>
      <c r="D216" s="39"/>
      <c r="E216" s="40"/>
      <c r="F216" s="40"/>
      <c r="G216" s="41"/>
      <c r="H216" s="14"/>
      <c r="I216" s="14"/>
      <c r="J216" s="14"/>
      <c r="K216" s="43"/>
    </row>
    <row r="217" spans="2:11">
      <c r="B217" s="13"/>
      <c r="C217" s="38"/>
      <c r="D217" s="39"/>
      <c r="E217" s="40"/>
      <c r="F217" s="40"/>
      <c r="G217" s="41"/>
      <c r="H217" s="14"/>
      <c r="I217" s="14"/>
      <c r="J217" s="14"/>
      <c r="K217" s="43"/>
    </row>
    <row r="218" spans="2:11">
      <c r="B218" s="13"/>
      <c r="C218" s="38"/>
      <c r="D218" s="39"/>
      <c r="E218" s="40"/>
      <c r="F218" s="40"/>
      <c r="G218" s="41"/>
      <c r="H218" s="14"/>
      <c r="I218" s="14"/>
      <c r="J218" s="14"/>
      <c r="K218" s="43"/>
    </row>
    <row r="219" spans="2:11">
      <c r="B219" s="13"/>
      <c r="C219" s="38"/>
      <c r="D219" s="39"/>
      <c r="E219" s="40"/>
      <c r="F219" s="40"/>
      <c r="G219" s="41"/>
      <c r="H219" s="14"/>
      <c r="I219" s="14"/>
      <c r="J219" s="14"/>
      <c r="K219" s="43"/>
    </row>
    <row r="220" spans="2:11">
      <c r="B220" s="13"/>
      <c r="C220" s="38"/>
      <c r="D220" s="39"/>
      <c r="E220" s="40"/>
      <c r="F220" s="40"/>
      <c r="G220" s="41"/>
      <c r="H220" s="14"/>
      <c r="I220" s="14"/>
      <c r="J220" s="14"/>
      <c r="K220" s="43"/>
    </row>
    <row r="221" spans="2:11">
      <c r="B221" s="13"/>
      <c r="C221" s="38"/>
      <c r="D221" s="39"/>
      <c r="E221" s="40"/>
      <c r="F221" s="40"/>
      <c r="G221" s="41"/>
      <c r="H221" s="14"/>
      <c r="I221" s="14"/>
      <c r="J221" s="14"/>
      <c r="K221" s="43"/>
    </row>
    <row r="222" spans="2:11">
      <c r="B222" s="13"/>
      <c r="C222" s="38"/>
      <c r="D222" s="39"/>
      <c r="E222" s="40"/>
      <c r="F222" s="40"/>
      <c r="G222" s="41"/>
      <c r="H222" s="14"/>
      <c r="I222" s="14"/>
      <c r="J222" s="14"/>
      <c r="K222" s="43"/>
    </row>
    <row r="223" spans="2:11">
      <c r="B223" s="13"/>
      <c r="C223" s="38"/>
      <c r="D223" s="39"/>
      <c r="E223" s="40"/>
      <c r="F223" s="40"/>
      <c r="G223" s="41"/>
      <c r="H223" s="14"/>
      <c r="I223" s="14"/>
      <c r="J223" s="14"/>
      <c r="K223" s="43"/>
    </row>
    <row r="224" spans="2:11">
      <c r="B224" s="13"/>
      <c r="C224" s="38"/>
      <c r="D224" s="39"/>
      <c r="E224" s="40"/>
      <c r="F224" s="40"/>
      <c r="G224" s="41"/>
      <c r="H224" s="14"/>
      <c r="I224" s="14"/>
      <c r="J224" s="14"/>
      <c r="K224" s="43"/>
    </row>
    <row r="225" spans="2:11">
      <c r="B225" s="13"/>
      <c r="C225" s="38"/>
      <c r="D225" s="39"/>
      <c r="E225" s="40"/>
      <c r="F225" s="40"/>
      <c r="G225" s="41"/>
      <c r="H225" s="14"/>
      <c r="I225" s="14"/>
      <c r="J225" s="14"/>
      <c r="K225" s="43"/>
    </row>
    <row r="226" spans="2:11">
      <c r="B226" s="13"/>
      <c r="C226" s="38"/>
      <c r="D226" s="39"/>
      <c r="E226" s="40"/>
      <c r="F226" s="40"/>
      <c r="G226" s="41"/>
      <c r="H226" s="14"/>
      <c r="I226" s="14"/>
      <c r="J226" s="14"/>
      <c r="K226" s="43"/>
    </row>
    <row r="227" spans="2:11">
      <c r="B227" s="13"/>
      <c r="C227" s="38"/>
      <c r="D227" s="39"/>
      <c r="E227" s="40"/>
      <c r="F227" s="40"/>
      <c r="G227" s="41"/>
      <c r="H227" s="14"/>
      <c r="I227" s="14"/>
      <c r="J227" s="14"/>
      <c r="K227" s="43"/>
    </row>
    <row r="228" spans="2:11">
      <c r="B228" s="13"/>
      <c r="C228" s="38"/>
      <c r="D228" s="39"/>
      <c r="E228" s="40"/>
      <c r="F228" s="40"/>
      <c r="G228" s="41"/>
      <c r="H228" s="14"/>
      <c r="I228" s="14"/>
      <c r="J228" s="14"/>
      <c r="K228" s="43"/>
    </row>
    <row r="229" spans="2:11">
      <c r="B229" s="13"/>
      <c r="C229" s="38"/>
      <c r="D229" s="39"/>
      <c r="E229" s="40"/>
      <c r="F229" s="40"/>
      <c r="G229" s="41"/>
      <c r="H229" s="14"/>
      <c r="I229" s="14"/>
      <c r="J229" s="14"/>
      <c r="K229" s="43"/>
    </row>
    <row r="230" spans="2:11">
      <c r="B230" s="13"/>
      <c r="C230" s="38"/>
      <c r="D230" s="39"/>
      <c r="E230" s="40"/>
      <c r="F230" s="40"/>
      <c r="G230" s="41"/>
      <c r="H230" s="14"/>
      <c r="I230" s="14"/>
      <c r="J230" s="14"/>
      <c r="K230" s="43"/>
    </row>
    <row r="231" spans="2:11">
      <c r="B231" s="13"/>
      <c r="C231" s="38"/>
      <c r="D231" s="39"/>
      <c r="E231" s="40"/>
      <c r="F231" s="40"/>
      <c r="G231" s="41"/>
      <c r="H231" s="14"/>
      <c r="I231" s="14"/>
      <c r="J231" s="14"/>
      <c r="K231" s="43"/>
    </row>
    <row r="232" spans="2:11">
      <c r="B232" s="13"/>
      <c r="C232" s="38"/>
      <c r="D232" s="39"/>
      <c r="E232" s="40"/>
      <c r="F232" s="40"/>
      <c r="G232" s="41"/>
      <c r="H232" s="14"/>
      <c r="I232" s="14"/>
      <c r="J232" s="14"/>
      <c r="K232" s="43"/>
    </row>
    <row r="233" spans="2:11">
      <c r="B233" s="13"/>
      <c r="C233" s="38"/>
      <c r="D233" s="39"/>
      <c r="E233" s="40"/>
      <c r="F233" s="40"/>
      <c r="G233" s="41"/>
      <c r="H233" s="14"/>
      <c r="I233" s="14"/>
      <c r="J233" s="14"/>
      <c r="K233" s="43"/>
    </row>
    <row r="234" spans="2:11">
      <c r="B234" s="13"/>
      <c r="C234" s="38"/>
      <c r="D234" s="39"/>
      <c r="E234" s="40"/>
      <c r="F234" s="40"/>
      <c r="G234" s="41"/>
      <c r="H234" s="14"/>
      <c r="I234" s="14"/>
      <c r="J234" s="14"/>
      <c r="K234" s="43"/>
    </row>
    <row r="235" spans="2:11">
      <c r="B235" s="13"/>
      <c r="C235" s="38"/>
      <c r="D235" s="39"/>
      <c r="E235" s="40"/>
      <c r="F235" s="40"/>
      <c r="G235" s="41"/>
      <c r="H235" s="14"/>
      <c r="I235" s="14"/>
      <c r="J235" s="14"/>
      <c r="K235" s="43"/>
    </row>
    <row r="236" spans="2:11">
      <c r="B236" s="13"/>
      <c r="C236" s="38"/>
      <c r="D236" s="39"/>
      <c r="E236" s="40"/>
      <c r="F236" s="40"/>
      <c r="G236" s="41"/>
      <c r="H236" s="14"/>
      <c r="I236" s="14"/>
      <c r="J236" s="14"/>
      <c r="K236" s="43"/>
    </row>
    <row r="237" spans="2:11">
      <c r="B237" s="13"/>
      <c r="C237" s="38"/>
      <c r="D237" s="39"/>
      <c r="E237" s="40"/>
      <c r="F237" s="40"/>
      <c r="G237" s="41"/>
      <c r="H237" s="14"/>
      <c r="I237" s="14"/>
      <c r="J237" s="14"/>
      <c r="K237" s="43"/>
    </row>
    <row r="238" spans="2:11">
      <c r="B238" s="13"/>
      <c r="C238" s="38"/>
      <c r="D238" s="39"/>
      <c r="E238" s="40"/>
      <c r="F238" s="40"/>
      <c r="G238" s="41"/>
      <c r="H238" s="14"/>
      <c r="I238" s="14"/>
      <c r="J238" s="14"/>
      <c r="K238" s="43"/>
    </row>
    <row r="239" spans="2:11">
      <c r="B239" s="13"/>
      <c r="C239" s="38"/>
      <c r="D239" s="39"/>
      <c r="E239" s="40"/>
      <c r="F239" s="40"/>
      <c r="G239" s="41"/>
      <c r="H239" s="14"/>
      <c r="I239" s="14"/>
      <c r="J239" s="14"/>
      <c r="K239" s="43"/>
    </row>
    <row r="240" spans="2:11">
      <c r="B240" s="13"/>
      <c r="C240" s="38"/>
      <c r="D240" s="39"/>
      <c r="E240" s="40"/>
      <c r="F240" s="40"/>
      <c r="G240" s="41"/>
      <c r="H240" s="14"/>
      <c r="I240" s="14"/>
      <c r="J240" s="14"/>
      <c r="K240" s="43"/>
    </row>
    <row r="241" spans="2:11">
      <c r="B241" s="13"/>
      <c r="C241" s="38"/>
      <c r="D241" s="39"/>
      <c r="E241" s="40"/>
      <c r="F241" s="40"/>
      <c r="G241" s="41"/>
      <c r="H241" s="14"/>
      <c r="I241" s="14"/>
      <c r="J241" s="14"/>
      <c r="K241" s="43"/>
    </row>
    <row r="242" spans="2:11">
      <c r="B242" s="13"/>
      <c r="C242" s="38"/>
      <c r="D242" s="39"/>
      <c r="E242" s="40"/>
      <c r="F242" s="40"/>
      <c r="G242" s="41"/>
      <c r="H242" s="14"/>
      <c r="I242" s="14"/>
      <c r="J242" s="14"/>
      <c r="K242" s="43"/>
    </row>
    <row r="243" spans="2:11">
      <c r="B243" s="13"/>
      <c r="C243" s="38"/>
      <c r="D243" s="39"/>
      <c r="E243" s="40"/>
      <c r="F243" s="40"/>
      <c r="G243" s="41"/>
      <c r="H243" s="14"/>
      <c r="I243" s="14"/>
      <c r="J243" s="14"/>
      <c r="K243" s="43"/>
    </row>
    <row r="244" spans="2:11">
      <c r="B244" s="13"/>
      <c r="C244" s="38"/>
      <c r="D244" s="39"/>
      <c r="E244" s="40"/>
      <c r="F244" s="40"/>
      <c r="G244" s="41"/>
      <c r="H244" s="14"/>
      <c r="I244" s="14"/>
      <c r="J244" s="14"/>
      <c r="K244" s="43"/>
    </row>
    <row r="245" spans="2:11">
      <c r="B245" s="13"/>
      <c r="C245" s="38"/>
      <c r="D245" s="39"/>
      <c r="E245" s="40"/>
      <c r="F245" s="40"/>
      <c r="G245" s="41"/>
      <c r="H245" s="14"/>
      <c r="I245" s="14"/>
      <c r="J245" s="14"/>
      <c r="K245" s="43"/>
    </row>
    <row r="246" spans="2:11">
      <c r="B246" s="13"/>
      <c r="C246" s="38"/>
      <c r="D246" s="39"/>
      <c r="E246" s="40"/>
      <c r="F246" s="40"/>
      <c r="G246" s="41"/>
      <c r="H246" s="14"/>
      <c r="I246" s="14"/>
      <c r="J246" s="14"/>
      <c r="K246" s="43"/>
    </row>
    <row r="247" spans="2:11">
      <c r="B247" s="13"/>
      <c r="C247" s="38"/>
      <c r="D247" s="39"/>
      <c r="E247" s="40"/>
      <c r="F247" s="40"/>
      <c r="G247" s="41"/>
      <c r="H247" s="14"/>
      <c r="I247" s="14"/>
      <c r="J247" s="14"/>
      <c r="K247" s="43"/>
    </row>
    <row r="248" spans="2:11">
      <c r="B248" s="13"/>
      <c r="C248" s="38"/>
      <c r="D248" s="39"/>
      <c r="E248" s="40"/>
      <c r="F248" s="40"/>
      <c r="G248" s="41"/>
      <c r="H248" s="14"/>
      <c r="I248" s="14"/>
      <c r="J248" s="14"/>
      <c r="K248" s="43"/>
    </row>
    <row r="249" spans="2:11">
      <c r="B249" s="13"/>
      <c r="C249" s="38"/>
      <c r="D249" s="39"/>
      <c r="E249" s="40"/>
      <c r="F249" s="40"/>
      <c r="G249" s="41"/>
      <c r="H249" s="14"/>
      <c r="I249" s="14"/>
      <c r="J249" s="14"/>
      <c r="K249" s="43"/>
    </row>
    <row r="250" spans="2:11">
      <c r="B250" s="13"/>
      <c r="C250" s="38"/>
      <c r="D250" s="39"/>
      <c r="E250" s="40"/>
      <c r="F250" s="40"/>
      <c r="G250" s="41"/>
      <c r="H250" s="14"/>
      <c r="I250" s="14"/>
      <c r="J250" s="14"/>
      <c r="K250" s="43"/>
    </row>
    <row r="251" spans="2:11">
      <c r="B251" s="13"/>
      <c r="C251" s="38"/>
      <c r="D251" s="39"/>
      <c r="E251" s="40"/>
      <c r="F251" s="40"/>
      <c r="G251" s="41"/>
      <c r="H251" s="14"/>
      <c r="I251" s="14"/>
      <c r="J251" s="14"/>
      <c r="K251" s="43"/>
    </row>
    <row r="252" spans="2:11">
      <c r="B252" s="13"/>
      <c r="C252" s="38"/>
      <c r="D252" s="39"/>
      <c r="E252" s="40"/>
      <c r="F252" s="40"/>
      <c r="G252" s="41"/>
      <c r="H252" s="14"/>
      <c r="I252" s="14"/>
      <c r="J252" s="14"/>
      <c r="K252" s="43"/>
    </row>
    <row r="253" spans="2:11">
      <c r="B253" s="13"/>
      <c r="C253" s="38"/>
      <c r="D253" s="39"/>
      <c r="E253" s="40"/>
      <c r="F253" s="40"/>
      <c r="G253" s="41"/>
      <c r="H253" s="14"/>
      <c r="I253" s="14"/>
      <c r="J253" s="14"/>
      <c r="K253" s="43"/>
    </row>
    <row r="254" spans="2:11">
      <c r="B254" s="13"/>
      <c r="C254" s="38"/>
      <c r="D254" s="39"/>
      <c r="E254" s="40"/>
      <c r="F254" s="40"/>
      <c r="G254" s="41"/>
      <c r="H254" s="14"/>
      <c r="I254" s="14"/>
      <c r="J254" s="14"/>
      <c r="K254" s="43"/>
    </row>
    <row r="255" spans="2:11">
      <c r="B255" s="13"/>
      <c r="C255" s="38"/>
      <c r="D255" s="39"/>
      <c r="E255" s="40"/>
      <c r="F255" s="40"/>
      <c r="G255" s="41"/>
      <c r="H255" s="14"/>
      <c r="I255" s="14"/>
      <c r="J255" s="14"/>
      <c r="K255" s="43"/>
    </row>
    <row r="256" spans="2:11">
      <c r="B256" s="13"/>
      <c r="C256" s="38"/>
      <c r="D256" s="39"/>
      <c r="E256" s="40"/>
      <c r="F256" s="40"/>
      <c r="G256" s="41"/>
      <c r="H256" s="14"/>
      <c r="I256" s="14"/>
      <c r="J256" s="14"/>
      <c r="K256" s="43"/>
    </row>
    <row r="257" spans="2:11">
      <c r="B257" s="13"/>
      <c r="C257" s="38"/>
      <c r="D257" s="39"/>
      <c r="E257" s="40"/>
      <c r="F257" s="40"/>
      <c r="G257" s="41"/>
      <c r="H257" s="14"/>
      <c r="I257" s="14"/>
      <c r="J257" s="14"/>
      <c r="K257" s="43"/>
    </row>
    <row r="258" spans="2:11">
      <c r="B258" s="13"/>
      <c r="C258" s="38"/>
      <c r="D258" s="39"/>
      <c r="E258" s="40"/>
      <c r="F258" s="40"/>
      <c r="G258" s="41"/>
      <c r="H258" s="14"/>
      <c r="I258" s="14"/>
      <c r="J258" s="14"/>
      <c r="K258" s="43"/>
    </row>
    <row r="259" spans="2:11">
      <c r="B259" s="13"/>
      <c r="C259" s="38"/>
      <c r="D259" s="39"/>
      <c r="E259" s="40"/>
      <c r="F259" s="40"/>
      <c r="G259" s="41"/>
      <c r="H259" s="14"/>
      <c r="I259" s="14"/>
      <c r="J259" s="14"/>
      <c r="K259" s="43"/>
    </row>
    <row r="260" spans="2:11">
      <c r="B260" s="13"/>
      <c r="C260" s="38"/>
      <c r="D260" s="39"/>
      <c r="E260" s="40"/>
      <c r="F260" s="40"/>
      <c r="G260" s="41"/>
      <c r="H260" s="14"/>
      <c r="I260" s="14"/>
      <c r="J260" s="14"/>
      <c r="K260" s="43"/>
    </row>
    <row r="261" spans="2:11">
      <c r="B261" s="13"/>
      <c r="C261" s="38"/>
      <c r="D261" s="39"/>
      <c r="E261" s="40"/>
      <c r="F261" s="40"/>
      <c r="G261" s="41"/>
      <c r="H261" s="14"/>
      <c r="I261" s="14"/>
      <c r="J261" s="14"/>
      <c r="K261" s="43"/>
    </row>
    <row r="262" spans="2:11">
      <c r="B262" s="13"/>
      <c r="C262" s="38"/>
      <c r="D262" s="39"/>
      <c r="E262" s="40"/>
      <c r="F262" s="40"/>
      <c r="G262" s="41"/>
      <c r="H262" s="14"/>
      <c r="I262" s="14"/>
      <c r="J262" s="14"/>
      <c r="K262" s="43"/>
    </row>
    <row r="263" spans="2:11">
      <c r="B263" s="13"/>
      <c r="C263" s="38"/>
      <c r="D263" s="39"/>
      <c r="E263" s="40"/>
      <c r="F263" s="40"/>
      <c r="G263" s="41"/>
      <c r="H263" s="14"/>
      <c r="I263" s="14"/>
      <c r="J263" s="14"/>
      <c r="K263" s="43"/>
    </row>
    <row r="264" spans="2:11">
      <c r="B264" s="13"/>
      <c r="C264" s="38"/>
      <c r="D264" s="39"/>
      <c r="E264" s="40"/>
      <c r="F264" s="40"/>
      <c r="G264" s="41"/>
      <c r="H264" s="14"/>
      <c r="I264" s="14"/>
      <c r="J264" s="14"/>
      <c r="K264" s="43"/>
    </row>
    <row r="265" spans="2:11">
      <c r="B265" s="13"/>
      <c r="C265" s="38"/>
      <c r="D265" s="39"/>
      <c r="E265" s="40"/>
      <c r="F265" s="40"/>
      <c r="G265" s="41"/>
      <c r="H265" s="14"/>
      <c r="I265" s="14"/>
      <c r="J265" s="14"/>
      <c r="K265" s="43"/>
    </row>
    <row r="266" spans="2:11">
      <c r="B266" s="13"/>
      <c r="C266" s="38"/>
      <c r="D266" s="39"/>
      <c r="E266" s="40"/>
      <c r="F266" s="40"/>
      <c r="G266" s="41"/>
      <c r="H266" s="14"/>
      <c r="I266" s="14"/>
      <c r="J266" s="14"/>
      <c r="K266" s="43"/>
    </row>
    <row r="267" spans="2:11">
      <c r="B267" s="13"/>
      <c r="C267" s="38"/>
      <c r="D267" s="39"/>
      <c r="E267" s="40"/>
      <c r="F267" s="40"/>
      <c r="G267" s="41"/>
      <c r="H267" s="14"/>
      <c r="I267" s="14"/>
      <c r="J267" s="14"/>
      <c r="K267" s="43"/>
    </row>
    <row r="268" spans="2:11">
      <c r="B268" s="13"/>
      <c r="C268" s="38"/>
      <c r="D268" s="39"/>
      <c r="E268" s="40"/>
      <c r="F268" s="40"/>
      <c r="G268" s="41"/>
      <c r="H268" s="14"/>
      <c r="I268" s="14"/>
      <c r="J268" s="14"/>
      <c r="K268" s="43"/>
    </row>
    <row r="269" spans="2:11">
      <c r="B269" s="13"/>
      <c r="C269" s="38"/>
      <c r="D269" s="39"/>
      <c r="E269" s="40"/>
      <c r="F269" s="40"/>
      <c r="G269" s="41"/>
      <c r="H269" s="14"/>
      <c r="I269" s="14"/>
      <c r="J269" s="14"/>
      <c r="K269" s="43"/>
    </row>
    <row r="270" spans="2:11">
      <c r="B270" s="13"/>
      <c r="C270" s="38"/>
      <c r="D270" s="39"/>
      <c r="E270" s="40"/>
      <c r="F270" s="40"/>
      <c r="G270" s="41"/>
      <c r="H270" s="14"/>
      <c r="I270" s="14"/>
      <c r="J270" s="14"/>
      <c r="K270" s="43"/>
    </row>
    <row r="271" spans="2:11">
      <c r="B271" s="13"/>
      <c r="C271" s="38"/>
      <c r="D271" s="39"/>
      <c r="E271" s="40"/>
      <c r="F271" s="40"/>
      <c r="G271" s="41"/>
      <c r="H271" s="14"/>
      <c r="I271" s="14"/>
      <c r="J271" s="14"/>
      <c r="K271" s="43"/>
    </row>
    <row r="272" spans="2:11">
      <c r="B272" s="13"/>
      <c r="C272" s="38"/>
      <c r="D272" s="39"/>
      <c r="E272" s="40"/>
      <c r="F272" s="40"/>
      <c r="G272" s="41"/>
      <c r="H272" s="14"/>
      <c r="I272" s="14"/>
      <c r="J272" s="14"/>
      <c r="K272" s="43"/>
    </row>
    <row r="273" spans="2:11">
      <c r="B273" s="13"/>
      <c r="C273" s="38"/>
      <c r="D273" s="39"/>
      <c r="E273" s="40"/>
      <c r="F273" s="40"/>
      <c r="G273" s="41"/>
      <c r="H273" s="14"/>
      <c r="I273" s="14"/>
      <c r="J273" s="14"/>
      <c r="K273" s="43"/>
    </row>
    <row r="274" spans="2:11">
      <c r="B274" s="13"/>
      <c r="C274" s="38"/>
      <c r="D274" s="39"/>
      <c r="E274" s="40"/>
      <c r="F274" s="40"/>
      <c r="G274" s="41"/>
      <c r="H274" s="14"/>
      <c r="I274" s="14"/>
      <c r="J274" s="14"/>
      <c r="K274" s="43"/>
    </row>
    <row r="275" spans="2:11">
      <c r="B275" s="13"/>
      <c r="C275" s="38"/>
      <c r="D275" s="39"/>
      <c r="E275" s="40"/>
      <c r="F275" s="40"/>
      <c r="G275" s="41"/>
      <c r="H275" s="14"/>
      <c r="I275" s="14"/>
      <c r="J275" s="14"/>
      <c r="K275" s="43"/>
    </row>
    <row r="276" spans="2:11">
      <c r="B276" s="13"/>
      <c r="C276" s="38"/>
      <c r="D276" s="39"/>
      <c r="E276" s="40"/>
      <c r="F276" s="40"/>
      <c r="G276" s="41"/>
      <c r="H276" s="14"/>
      <c r="I276" s="14"/>
      <c r="J276" s="14"/>
      <c r="K276" s="43"/>
    </row>
    <row r="277" spans="2:11">
      <c r="B277" s="13"/>
      <c r="C277" s="38"/>
      <c r="D277" s="39"/>
      <c r="E277" s="40"/>
      <c r="F277" s="40"/>
      <c r="G277" s="41"/>
      <c r="H277" s="14"/>
      <c r="I277" s="14"/>
      <c r="J277" s="14"/>
      <c r="K277" s="43"/>
    </row>
    <row r="278" spans="2:11">
      <c r="B278" s="13"/>
      <c r="C278" s="38"/>
      <c r="D278" s="39"/>
      <c r="E278" s="40"/>
      <c r="F278" s="40"/>
      <c r="G278" s="41"/>
      <c r="H278" s="14"/>
      <c r="I278" s="14"/>
      <c r="J278" s="14"/>
      <c r="K278" s="43"/>
    </row>
    <row r="279" spans="2:11">
      <c r="B279" s="13"/>
      <c r="C279" s="38"/>
      <c r="D279" s="39"/>
      <c r="E279" s="40"/>
      <c r="F279" s="40"/>
      <c r="G279" s="41"/>
      <c r="H279" s="14"/>
      <c r="I279" s="14"/>
      <c r="J279" s="14"/>
      <c r="K279" s="43"/>
    </row>
    <row r="280" spans="2:11">
      <c r="B280" s="13"/>
      <c r="C280" s="38"/>
      <c r="D280" s="39"/>
      <c r="E280" s="40"/>
      <c r="F280" s="40"/>
      <c r="G280" s="41"/>
      <c r="H280" s="14"/>
      <c r="I280" s="14"/>
      <c r="J280" s="14"/>
      <c r="K280" s="43"/>
    </row>
    <row r="281" spans="2:11">
      <c r="B281" s="13"/>
      <c r="C281" s="38"/>
      <c r="D281" s="39"/>
      <c r="E281" s="40"/>
      <c r="F281" s="40"/>
      <c r="G281" s="41"/>
      <c r="H281" s="14"/>
      <c r="I281" s="14"/>
      <c r="J281" s="14"/>
      <c r="K281" s="43"/>
    </row>
    <row r="282" spans="2:11">
      <c r="B282" s="13"/>
      <c r="C282" s="38"/>
      <c r="D282" s="39"/>
      <c r="E282" s="40"/>
      <c r="F282" s="40"/>
      <c r="G282" s="41"/>
      <c r="H282" s="14"/>
      <c r="I282" s="14"/>
      <c r="J282" s="14"/>
      <c r="K282" s="43"/>
    </row>
    <row r="283" spans="2:11">
      <c r="B283" s="13"/>
      <c r="C283" s="38"/>
      <c r="D283" s="39"/>
      <c r="E283" s="40"/>
      <c r="F283" s="40"/>
      <c r="G283" s="41"/>
      <c r="H283" s="14"/>
      <c r="I283" s="14"/>
      <c r="J283" s="14"/>
      <c r="K283" s="43"/>
    </row>
    <row r="284" spans="2:11">
      <c r="B284" s="13"/>
      <c r="C284" s="38"/>
      <c r="D284" s="39"/>
      <c r="E284" s="40"/>
      <c r="F284" s="40"/>
      <c r="G284" s="41"/>
      <c r="H284" s="14"/>
      <c r="I284" s="14"/>
      <c r="J284" s="14"/>
      <c r="K284" s="43"/>
    </row>
    <row r="285" spans="2:11">
      <c r="B285" s="13"/>
      <c r="C285" s="38"/>
      <c r="D285" s="39"/>
      <c r="E285" s="40"/>
      <c r="F285" s="40"/>
      <c r="G285" s="41"/>
      <c r="H285" s="14"/>
      <c r="I285" s="14"/>
      <c r="J285" s="14"/>
      <c r="K285" s="43"/>
    </row>
    <row r="286" spans="2:11">
      <c r="B286" s="13"/>
      <c r="C286" s="38"/>
      <c r="D286" s="39"/>
      <c r="E286" s="40"/>
      <c r="F286" s="40"/>
      <c r="G286" s="41"/>
      <c r="H286" s="14"/>
      <c r="I286" s="14"/>
      <c r="J286" s="14"/>
      <c r="K286" s="43"/>
    </row>
    <row r="287" spans="2:11">
      <c r="B287" s="13"/>
      <c r="C287" s="38"/>
      <c r="D287" s="39"/>
      <c r="E287" s="40"/>
      <c r="F287" s="40"/>
      <c r="G287" s="41"/>
      <c r="H287" s="14"/>
      <c r="I287" s="14"/>
      <c r="J287" s="14"/>
      <c r="K287" s="43"/>
    </row>
    <row r="288" spans="2:11">
      <c r="B288" s="13"/>
      <c r="C288" s="38"/>
      <c r="D288" s="39"/>
      <c r="E288" s="40"/>
      <c r="F288" s="40"/>
      <c r="G288" s="41"/>
      <c r="H288" s="14"/>
      <c r="I288" s="14"/>
      <c r="J288" s="14"/>
      <c r="K288" s="43"/>
    </row>
    <row r="289" spans="2:11">
      <c r="B289" s="13"/>
      <c r="C289" s="38"/>
      <c r="D289" s="39"/>
      <c r="E289" s="40"/>
      <c r="F289" s="40"/>
      <c r="G289" s="41"/>
      <c r="H289" s="14"/>
      <c r="I289" s="14"/>
      <c r="J289" s="14"/>
      <c r="K289" s="43"/>
    </row>
    <row r="290" spans="2:11">
      <c r="B290" s="13"/>
      <c r="C290" s="38"/>
      <c r="D290" s="39"/>
      <c r="E290" s="40"/>
      <c r="F290" s="40"/>
      <c r="G290" s="41"/>
      <c r="H290" s="14"/>
      <c r="I290" s="14"/>
      <c r="J290" s="14"/>
      <c r="K290" s="43"/>
    </row>
    <row r="291" spans="2:11">
      <c r="B291" s="13"/>
      <c r="C291" s="38"/>
      <c r="D291" s="39"/>
      <c r="E291" s="40"/>
      <c r="F291" s="40"/>
      <c r="G291" s="41"/>
      <c r="H291" s="14"/>
      <c r="I291" s="14"/>
      <c r="J291" s="14"/>
      <c r="K291" s="43"/>
    </row>
    <row r="292" spans="2:11">
      <c r="B292" s="13"/>
      <c r="C292" s="38"/>
      <c r="D292" s="39"/>
      <c r="E292" s="40"/>
      <c r="F292" s="40"/>
      <c r="G292" s="41"/>
      <c r="H292" s="14"/>
      <c r="I292" s="14"/>
      <c r="J292" s="14"/>
      <c r="K292" s="43"/>
    </row>
    <row r="293" spans="2:11">
      <c r="B293" s="13"/>
      <c r="C293" s="38"/>
      <c r="D293" s="39"/>
      <c r="E293" s="40"/>
      <c r="F293" s="40"/>
      <c r="G293" s="41"/>
      <c r="H293" s="14"/>
      <c r="I293" s="14"/>
      <c r="J293" s="14"/>
      <c r="K293" s="43"/>
    </row>
    <row r="294" spans="2:11">
      <c r="B294" s="13"/>
      <c r="C294" s="38"/>
      <c r="D294" s="39"/>
      <c r="E294" s="40"/>
      <c r="F294" s="40"/>
      <c r="G294" s="41"/>
      <c r="H294" s="14"/>
      <c r="I294" s="14"/>
      <c r="J294" s="14"/>
      <c r="K294" s="43"/>
    </row>
    <row r="295" spans="2:11">
      <c r="B295" s="13"/>
      <c r="C295" s="38"/>
      <c r="D295" s="39"/>
      <c r="E295" s="40"/>
      <c r="F295" s="40"/>
      <c r="G295" s="41"/>
      <c r="H295" s="14"/>
      <c r="I295" s="14"/>
      <c r="J295" s="14"/>
      <c r="K295" s="43"/>
    </row>
    <row r="296" spans="2:11">
      <c r="B296" s="13"/>
      <c r="C296" s="38"/>
      <c r="D296" s="39"/>
      <c r="E296" s="40"/>
      <c r="F296" s="40"/>
      <c r="G296" s="41"/>
      <c r="H296" s="14"/>
      <c r="I296" s="14"/>
      <c r="J296" s="14"/>
      <c r="K296" s="43"/>
    </row>
    <row r="297" spans="2:11">
      <c r="B297" s="13"/>
      <c r="C297" s="38"/>
      <c r="D297" s="39"/>
      <c r="E297" s="40"/>
      <c r="F297" s="40"/>
      <c r="G297" s="41"/>
      <c r="H297" s="14"/>
      <c r="I297" s="14"/>
      <c r="J297" s="14"/>
      <c r="K297" s="43"/>
    </row>
    <row r="298" spans="2:11">
      <c r="B298" s="13"/>
      <c r="C298" s="38"/>
      <c r="D298" s="39"/>
      <c r="E298" s="40"/>
      <c r="F298" s="40"/>
      <c r="G298" s="41"/>
      <c r="H298" s="14"/>
      <c r="I298" s="14"/>
      <c r="J298" s="14"/>
      <c r="K298" s="43"/>
    </row>
    <row r="299" spans="2:11">
      <c r="B299" s="13"/>
      <c r="C299" s="38"/>
      <c r="D299" s="39"/>
      <c r="E299" s="40"/>
      <c r="F299" s="40"/>
      <c r="G299" s="41"/>
      <c r="H299" s="14"/>
      <c r="I299" s="14"/>
      <c r="J299" s="14"/>
      <c r="K299" s="43"/>
    </row>
    <row r="300" spans="2:11">
      <c r="B300" s="13"/>
      <c r="C300" s="38"/>
      <c r="D300" s="39"/>
      <c r="E300" s="40"/>
      <c r="F300" s="40"/>
      <c r="G300" s="41"/>
      <c r="H300" s="14"/>
      <c r="I300" s="14"/>
      <c r="J300" s="14"/>
      <c r="K300" s="43"/>
    </row>
    <row r="301" spans="2:11">
      <c r="B301" s="13"/>
      <c r="C301" s="38"/>
      <c r="D301" s="39"/>
      <c r="E301" s="40"/>
      <c r="F301" s="40"/>
      <c r="G301" s="41"/>
      <c r="H301" s="14"/>
      <c r="I301" s="14"/>
      <c r="J301" s="14"/>
      <c r="K301" s="43"/>
    </row>
    <row r="302" spans="2:11">
      <c r="B302" s="13"/>
      <c r="C302" s="38"/>
      <c r="D302" s="39"/>
      <c r="E302" s="40"/>
      <c r="F302" s="40"/>
      <c r="G302" s="41"/>
      <c r="H302" s="14"/>
      <c r="I302" s="14"/>
      <c r="J302" s="14"/>
      <c r="K302" s="43"/>
    </row>
    <row r="303" spans="2:11">
      <c r="B303" s="13"/>
      <c r="C303" s="38"/>
      <c r="D303" s="39"/>
      <c r="E303" s="40"/>
      <c r="F303" s="40"/>
      <c r="G303" s="41"/>
      <c r="H303" s="14"/>
      <c r="I303" s="14"/>
      <c r="J303" s="14"/>
      <c r="K303" s="43"/>
    </row>
    <row r="304" spans="2:11">
      <c r="B304" s="13"/>
      <c r="C304" s="38"/>
      <c r="D304" s="39"/>
      <c r="E304" s="40"/>
      <c r="F304" s="40"/>
      <c r="G304" s="41"/>
      <c r="H304" s="14"/>
      <c r="I304" s="14"/>
      <c r="J304" s="14"/>
      <c r="K304" s="43"/>
    </row>
    <row r="305" spans="2:11">
      <c r="B305" s="13"/>
      <c r="C305" s="38"/>
      <c r="D305" s="39"/>
      <c r="E305" s="40"/>
      <c r="F305" s="40"/>
      <c r="G305" s="41"/>
      <c r="H305" s="14"/>
      <c r="I305" s="14"/>
      <c r="J305" s="14"/>
      <c r="K305" s="43"/>
    </row>
    <row r="306" spans="2:11">
      <c r="B306" s="13"/>
      <c r="C306" s="38"/>
      <c r="D306" s="39"/>
      <c r="E306" s="40"/>
      <c r="F306" s="40"/>
      <c r="G306" s="41"/>
      <c r="H306" s="14"/>
      <c r="I306" s="14"/>
      <c r="J306" s="14"/>
      <c r="K306" s="43"/>
    </row>
    <row r="307" spans="2:11">
      <c r="B307" s="13"/>
      <c r="C307" s="38"/>
      <c r="D307" s="39"/>
      <c r="E307" s="40"/>
      <c r="F307" s="40"/>
      <c r="G307" s="41"/>
      <c r="H307" s="14"/>
      <c r="I307" s="14"/>
      <c r="J307" s="14"/>
      <c r="K307" s="43"/>
    </row>
    <row r="308" spans="2:11">
      <c r="B308" s="13"/>
      <c r="C308" s="38"/>
      <c r="D308" s="39"/>
      <c r="E308" s="40"/>
      <c r="F308" s="40"/>
      <c r="G308" s="41"/>
      <c r="H308" s="14"/>
      <c r="I308" s="14"/>
      <c r="J308" s="14"/>
      <c r="K308" s="43"/>
    </row>
    <row r="309" spans="2:11">
      <c r="B309" s="13"/>
      <c r="C309" s="38"/>
      <c r="D309" s="39"/>
      <c r="E309" s="40"/>
      <c r="F309" s="40"/>
      <c r="G309" s="41"/>
      <c r="H309" s="14"/>
      <c r="I309" s="14"/>
      <c r="J309" s="14"/>
      <c r="K309" s="43"/>
    </row>
    <row r="310" spans="2:11">
      <c r="B310" s="13"/>
      <c r="C310" s="38"/>
      <c r="D310" s="39"/>
      <c r="E310" s="40"/>
      <c r="F310" s="40"/>
      <c r="G310" s="41"/>
      <c r="H310" s="14"/>
      <c r="I310" s="14"/>
      <c r="J310" s="14"/>
      <c r="K310" s="43"/>
    </row>
    <row r="311" spans="2:11">
      <c r="B311" s="13"/>
      <c r="C311" s="38"/>
      <c r="D311" s="39"/>
      <c r="E311" s="40"/>
      <c r="F311" s="40"/>
      <c r="G311" s="41"/>
      <c r="H311" s="14"/>
      <c r="I311" s="14"/>
      <c r="J311" s="14"/>
      <c r="K311" s="43"/>
    </row>
    <row r="312" spans="2:11">
      <c r="B312" s="13"/>
      <c r="C312" s="38"/>
      <c r="D312" s="39"/>
      <c r="E312" s="40"/>
      <c r="F312" s="40"/>
      <c r="G312" s="41"/>
      <c r="H312" s="14"/>
      <c r="I312" s="14"/>
      <c r="J312" s="14"/>
      <c r="K312" s="43"/>
    </row>
    <row r="313" spans="2:11">
      <c r="B313" s="13"/>
      <c r="C313" s="38"/>
      <c r="D313" s="39"/>
      <c r="E313" s="40"/>
      <c r="F313" s="40"/>
      <c r="G313" s="41"/>
      <c r="H313" s="14"/>
      <c r="I313" s="14"/>
      <c r="J313" s="14"/>
      <c r="K313" s="43"/>
    </row>
    <row r="314" spans="2:11">
      <c r="B314" s="13"/>
      <c r="C314" s="38"/>
      <c r="D314" s="39"/>
      <c r="E314" s="40"/>
      <c r="F314" s="40"/>
      <c r="G314" s="41"/>
      <c r="H314" s="14"/>
      <c r="I314" s="14"/>
      <c r="J314" s="14"/>
      <c r="K314" s="43"/>
    </row>
    <row r="315" spans="2:11">
      <c r="B315" s="13"/>
      <c r="C315" s="38"/>
      <c r="D315" s="39"/>
      <c r="E315" s="40"/>
      <c r="F315" s="40"/>
      <c r="G315" s="41"/>
      <c r="H315" s="14"/>
      <c r="I315" s="14"/>
      <c r="J315" s="14"/>
      <c r="K315" s="43"/>
    </row>
    <row r="316" spans="2:11">
      <c r="B316" s="13"/>
      <c r="C316" s="38"/>
      <c r="D316" s="39"/>
      <c r="E316" s="40"/>
      <c r="F316" s="40"/>
      <c r="G316" s="41"/>
      <c r="H316" s="14"/>
      <c r="I316" s="14"/>
      <c r="J316" s="14"/>
      <c r="K316" s="43"/>
    </row>
    <row r="317" spans="2:11">
      <c r="B317" s="13"/>
      <c r="C317" s="38"/>
      <c r="D317" s="39"/>
      <c r="E317" s="40"/>
      <c r="F317" s="40"/>
      <c r="G317" s="41"/>
      <c r="H317" s="14"/>
      <c r="I317" s="14"/>
      <c r="J317" s="14"/>
      <c r="K317" s="43"/>
    </row>
    <row r="318" spans="2:11">
      <c r="B318" s="13"/>
      <c r="C318" s="38"/>
      <c r="D318" s="39"/>
      <c r="E318" s="40"/>
      <c r="F318" s="40"/>
      <c r="G318" s="41"/>
      <c r="H318" s="14"/>
      <c r="I318" s="14"/>
      <c r="J318" s="14"/>
      <c r="K318" s="43"/>
    </row>
    <row r="319" spans="2:11">
      <c r="B319" s="13"/>
      <c r="C319" s="38"/>
      <c r="D319" s="39"/>
      <c r="E319" s="40"/>
      <c r="F319" s="40"/>
      <c r="G319" s="41"/>
      <c r="H319" s="14"/>
      <c r="I319" s="14"/>
      <c r="J319" s="14"/>
      <c r="K319" s="43"/>
    </row>
    <row r="320" spans="2:11">
      <c r="B320" s="13"/>
      <c r="C320" s="38"/>
      <c r="D320" s="39"/>
      <c r="E320" s="40"/>
      <c r="F320" s="40"/>
      <c r="G320" s="41"/>
      <c r="H320" s="14"/>
      <c r="I320" s="14"/>
      <c r="J320" s="14"/>
      <c r="K320" s="43"/>
    </row>
    <row r="321" spans="2:11">
      <c r="B321" s="13"/>
      <c r="C321" s="38"/>
      <c r="D321" s="39"/>
      <c r="E321" s="40"/>
      <c r="F321" s="40"/>
      <c r="G321" s="41"/>
      <c r="H321" s="14"/>
      <c r="I321" s="14"/>
      <c r="J321" s="14"/>
      <c r="K321" s="43"/>
    </row>
    <row r="322" spans="2:11">
      <c r="B322" s="13"/>
      <c r="C322" s="38"/>
      <c r="D322" s="39"/>
      <c r="E322" s="40"/>
      <c r="F322" s="40"/>
      <c r="G322" s="41"/>
      <c r="H322" s="14"/>
      <c r="I322" s="14"/>
      <c r="J322" s="14"/>
      <c r="K322" s="43"/>
    </row>
    <row r="323" spans="2:11">
      <c r="B323" s="13"/>
      <c r="C323" s="38"/>
      <c r="D323" s="39"/>
      <c r="E323" s="40"/>
      <c r="F323" s="40"/>
      <c r="G323" s="41"/>
      <c r="H323" s="14"/>
      <c r="I323" s="14"/>
      <c r="J323" s="14"/>
      <c r="K323" s="43"/>
    </row>
    <row r="324" spans="2:11">
      <c r="B324" s="13"/>
      <c r="C324" s="38"/>
      <c r="D324" s="39"/>
      <c r="E324" s="40"/>
      <c r="F324" s="40"/>
      <c r="G324" s="41"/>
      <c r="H324" s="14"/>
      <c r="I324" s="14"/>
      <c r="J324" s="14"/>
      <c r="K324" s="43"/>
    </row>
    <row r="325" spans="2:11">
      <c r="B325" s="13"/>
      <c r="C325" s="38"/>
      <c r="D325" s="39"/>
      <c r="E325" s="40"/>
      <c r="F325" s="40"/>
      <c r="G325" s="41"/>
      <c r="H325" s="14"/>
      <c r="I325" s="14"/>
      <c r="J325" s="14"/>
      <c r="K325" s="43"/>
    </row>
    <row r="326" spans="2:11">
      <c r="B326" s="13"/>
      <c r="C326" s="38"/>
      <c r="D326" s="39"/>
      <c r="E326" s="40"/>
      <c r="F326" s="40"/>
      <c r="G326" s="41"/>
      <c r="H326" s="14"/>
      <c r="I326" s="14"/>
      <c r="J326" s="14"/>
      <c r="K326" s="43"/>
    </row>
    <row r="327" spans="2:11">
      <c r="B327" s="13"/>
      <c r="C327" s="38"/>
      <c r="D327" s="39"/>
      <c r="E327" s="40"/>
      <c r="F327" s="40"/>
      <c r="G327" s="41"/>
      <c r="H327" s="14"/>
      <c r="I327" s="14"/>
      <c r="J327" s="14"/>
      <c r="K327" s="43"/>
    </row>
    <row r="328" spans="2:11">
      <c r="B328" s="13"/>
      <c r="C328" s="38"/>
      <c r="D328" s="39"/>
      <c r="E328" s="40"/>
      <c r="F328" s="40"/>
      <c r="G328" s="41"/>
      <c r="H328" s="14"/>
      <c r="I328" s="14"/>
      <c r="J328" s="14"/>
      <c r="K328" s="43"/>
    </row>
    <row r="329" spans="2:11">
      <c r="B329" s="13"/>
      <c r="C329" s="38"/>
      <c r="D329" s="39"/>
      <c r="E329" s="40"/>
      <c r="F329" s="40"/>
      <c r="G329" s="41"/>
      <c r="H329" s="14"/>
      <c r="I329" s="14"/>
      <c r="J329" s="14"/>
      <c r="K329" s="43"/>
    </row>
    <row r="330" spans="2:11">
      <c r="B330" s="13"/>
      <c r="C330" s="38"/>
      <c r="D330" s="39"/>
      <c r="E330" s="40"/>
      <c r="F330" s="40"/>
      <c r="G330" s="41"/>
      <c r="H330" s="14"/>
      <c r="I330" s="14"/>
      <c r="J330" s="14"/>
      <c r="K330" s="43"/>
    </row>
    <row r="331" spans="2:11">
      <c r="B331" s="13"/>
      <c r="C331" s="38"/>
      <c r="D331" s="39"/>
      <c r="E331" s="40"/>
      <c r="F331" s="40"/>
      <c r="G331" s="41"/>
      <c r="H331" s="14"/>
      <c r="I331" s="14"/>
      <c r="J331" s="14"/>
      <c r="K331" s="43"/>
    </row>
    <row r="332" spans="2:11">
      <c r="B332" s="13"/>
      <c r="C332" s="38"/>
      <c r="D332" s="39"/>
      <c r="E332" s="40"/>
      <c r="F332" s="40"/>
      <c r="G332" s="41"/>
      <c r="H332" s="14"/>
      <c r="I332" s="14"/>
      <c r="J332" s="14"/>
      <c r="K332" s="43"/>
    </row>
    <row r="333" spans="2:11">
      <c r="B333" s="13"/>
      <c r="C333" s="38"/>
      <c r="D333" s="39"/>
      <c r="E333" s="40"/>
      <c r="F333" s="40"/>
      <c r="G333" s="41"/>
      <c r="H333" s="14"/>
      <c r="I333" s="14"/>
      <c r="J333" s="14"/>
      <c r="K333" s="43"/>
    </row>
    <row r="334" spans="2:11">
      <c r="B334" s="13"/>
      <c r="C334" s="38"/>
      <c r="D334" s="39"/>
      <c r="E334" s="40"/>
      <c r="F334" s="40"/>
      <c r="G334" s="41"/>
      <c r="H334" s="14"/>
      <c r="I334" s="14"/>
      <c r="J334" s="14"/>
      <c r="K334" s="43"/>
    </row>
    <row r="335" spans="2:11">
      <c r="B335" s="13"/>
      <c r="C335" s="38"/>
      <c r="D335" s="39"/>
      <c r="E335" s="40"/>
      <c r="F335" s="40"/>
      <c r="G335" s="41"/>
      <c r="H335" s="14"/>
      <c r="I335" s="14"/>
      <c r="J335" s="14"/>
      <c r="K335" s="43"/>
    </row>
    <row r="336" spans="2:11">
      <c r="B336" s="13"/>
      <c r="C336" s="38"/>
      <c r="D336" s="39"/>
      <c r="E336" s="40"/>
      <c r="F336" s="40"/>
      <c r="G336" s="41"/>
      <c r="H336" s="14"/>
      <c r="I336" s="14"/>
      <c r="J336" s="14"/>
      <c r="K336" s="43"/>
    </row>
    <row r="337" spans="2:11">
      <c r="B337" s="13"/>
      <c r="C337" s="38"/>
      <c r="D337" s="39"/>
      <c r="E337" s="40"/>
      <c r="F337" s="40"/>
      <c r="G337" s="41"/>
      <c r="H337" s="14"/>
      <c r="I337" s="14"/>
      <c r="J337" s="14"/>
      <c r="K337" s="43"/>
    </row>
    <row r="338" spans="2:11">
      <c r="B338" s="13"/>
      <c r="C338" s="38"/>
      <c r="D338" s="39"/>
      <c r="E338" s="40"/>
      <c r="F338" s="40"/>
      <c r="G338" s="41"/>
      <c r="H338" s="14"/>
      <c r="I338" s="14"/>
      <c r="J338" s="14"/>
      <c r="K338" s="43"/>
    </row>
    <row r="339" spans="2:11">
      <c r="B339" s="13"/>
      <c r="C339" s="38"/>
      <c r="D339" s="39"/>
      <c r="E339" s="40"/>
      <c r="F339" s="40"/>
      <c r="G339" s="41"/>
      <c r="H339" s="14"/>
      <c r="I339" s="14"/>
      <c r="J339" s="14"/>
      <c r="K339" s="43"/>
    </row>
    <row r="340" spans="2:11">
      <c r="B340" s="13"/>
      <c r="C340" s="38"/>
      <c r="D340" s="39"/>
      <c r="E340" s="40"/>
      <c r="F340" s="40"/>
      <c r="G340" s="41"/>
      <c r="H340" s="14"/>
      <c r="I340" s="14"/>
      <c r="J340" s="14"/>
      <c r="K340" s="43"/>
    </row>
    <row r="341" spans="2:11">
      <c r="B341" s="13"/>
      <c r="C341" s="38"/>
      <c r="D341" s="39"/>
      <c r="E341" s="40"/>
      <c r="F341" s="40"/>
      <c r="G341" s="41"/>
      <c r="H341" s="14"/>
      <c r="I341" s="14"/>
      <c r="J341" s="14"/>
      <c r="K341" s="43"/>
    </row>
    <row r="342" spans="2:11">
      <c r="B342" s="13"/>
      <c r="C342" s="38"/>
      <c r="D342" s="39"/>
      <c r="E342" s="40"/>
      <c r="F342" s="40"/>
      <c r="G342" s="41"/>
      <c r="H342" s="14"/>
      <c r="I342" s="14"/>
      <c r="J342" s="14"/>
      <c r="K342" s="43"/>
    </row>
    <row r="343" spans="2:11">
      <c r="B343" s="13"/>
      <c r="C343" s="38"/>
      <c r="D343" s="39"/>
      <c r="E343" s="40"/>
      <c r="F343" s="40"/>
      <c r="G343" s="41"/>
      <c r="H343" s="14"/>
      <c r="I343" s="14"/>
      <c r="J343" s="14"/>
      <c r="K343" s="43"/>
    </row>
    <row r="344" spans="2:11">
      <c r="B344" s="13"/>
      <c r="C344" s="38"/>
      <c r="D344" s="39"/>
      <c r="E344" s="40"/>
      <c r="F344" s="40"/>
      <c r="G344" s="41"/>
      <c r="H344" s="14"/>
      <c r="I344" s="14"/>
      <c r="J344" s="14"/>
      <c r="K344" s="43"/>
    </row>
    <row r="345" spans="2:11">
      <c r="B345" s="13"/>
      <c r="C345" s="38"/>
      <c r="D345" s="39"/>
      <c r="E345" s="40"/>
      <c r="F345" s="40"/>
      <c r="G345" s="41"/>
      <c r="H345" s="14"/>
      <c r="I345" s="14"/>
      <c r="J345" s="14"/>
      <c r="K345" s="43"/>
    </row>
    <row r="346" spans="2:11">
      <c r="B346" s="13"/>
      <c r="C346" s="38"/>
      <c r="D346" s="39"/>
      <c r="E346" s="40"/>
      <c r="F346" s="40"/>
      <c r="G346" s="41"/>
      <c r="H346" s="14"/>
      <c r="I346" s="14"/>
      <c r="J346" s="14"/>
      <c r="K346" s="43"/>
    </row>
    <row r="347" spans="2:11">
      <c r="B347" s="13"/>
      <c r="C347" s="38"/>
      <c r="D347" s="39"/>
      <c r="E347" s="40"/>
      <c r="F347" s="40"/>
      <c r="G347" s="41"/>
      <c r="H347" s="14"/>
      <c r="I347" s="14"/>
      <c r="J347" s="14"/>
      <c r="K347" s="43"/>
    </row>
    <row r="348" spans="2:11">
      <c r="B348" s="13"/>
      <c r="C348" s="38"/>
      <c r="D348" s="39"/>
      <c r="E348" s="40"/>
      <c r="F348" s="40"/>
      <c r="G348" s="41"/>
      <c r="H348" s="14"/>
      <c r="I348" s="14"/>
      <c r="J348" s="14"/>
      <c r="K348" s="43"/>
    </row>
    <row r="349" spans="2:11">
      <c r="B349" s="13"/>
      <c r="C349" s="38"/>
      <c r="D349" s="39"/>
      <c r="E349" s="40"/>
      <c r="F349" s="40"/>
      <c r="G349" s="41"/>
      <c r="H349" s="14"/>
      <c r="I349" s="14"/>
      <c r="J349" s="14"/>
      <c r="K349" s="43"/>
    </row>
    <row r="350" spans="2:11">
      <c r="B350" s="13"/>
      <c r="C350" s="38"/>
      <c r="D350" s="39"/>
      <c r="E350" s="40"/>
      <c r="F350" s="40"/>
      <c r="G350" s="41"/>
      <c r="H350" s="14"/>
      <c r="I350" s="14"/>
      <c r="J350" s="14"/>
      <c r="K350" s="43"/>
    </row>
    <row r="351" spans="2:11">
      <c r="B351" s="13"/>
      <c r="C351" s="38"/>
      <c r="D351" s="39"/>
      <c r="E351" s="40"/>
      <c r="F351" s="40"/>
      <c r="G351" s="41"/>
      <c r="H351" s="14"/>
      <c r="I351" s="14"/>
      <c r="J351" s="14"/>
      <c r="K351" s="43"/>
    </row>
    <row r="352" spans="2:11">
      <c r="B352" s="13"/>
      <c r="C352" s="38"/>
      <c r="D352" s="39"/>
      <c r="E352" s="40"/>
      <c r="F352" s="40"/>
      <c r="G352" s="41"/>
      <c r="H352" s="14"/>
      <c r="I352" s="14"/>
      <c r="J352" s="14"/>
      <c r="K352" s="43"/>
    </row>
    <row r="353" spans="2:11">
      <c r="B353" s="13"/>
      <c r="C353" s="38"/>
      <c r="D353" s="39"/>
      <c r="E353" s="40"/>
      <c r="F353" s="40"/>
      <c r="G353" s="41"/>
      <c r="H353" s="14"/>
      <c r="I353" s="14"/>
      <c r="J353" s="14"/>
      <c r="K353" s="43"/>
    </row>
    <row r="354" spans="2:11">
      <c r="B354" s="13"/>
      <c r="C354" s="38"/>
      <c r="D354" s="39"/>
      <c r="E354" s="40"/>
      <c r="F354" s="40"/>
      <c r="G354" s="41"/>
      <c r="H354" s="14"/>
      <c r="I354" s="14"/>
      <c r="J354" s="14"/>
      <c r="K354" s="43"/>
    </row>
    <row r="355" spans="2:11">
      <c r="B355" s="13"/>
      <c r="C355" s="38"/>
      <c r="D355" s="39"/>
      <c r="E355" s="40"/>
      <c r="F355" s="40"/>
      <c r="G355" s="41"/>
      <c r="H355" s="14"/>
      <c r="I355" s="14"/>
      <c r="J355" s="14"/>
      <c r="K355" s="43"/>
    </row>
    <row r="356" spans="2:11">
      <c r="B356" s="13"/>
      <c r="C356" s="38"/>
      <c r="D356" s="39"/>
      <c r="E356" s="40"/>
      <c r="F356" s="40"/>
      <c r="G356" s="41"/>
      <c r="H356" s="14"/>
      <c r="I356" s="14"/>
      <c r="J356" s="14"/>
      <c r="K356" s="43"/>
    </row>
    <row r="357" spans="2:11">
      <c r="B357" s="13"/>
      <c r="C357" s="38"/>
      <c r="D357" s="39"/>
      <c r="E357" s="40"/>
      <c r="F357" s="40"/>
      <c r="G357" s="41"/>
      <c r="H357" s="14"/>
      <c r="I357" s="14"/>
      <c r="J357" s="14"/>
      <c r="K357" s="43"/>
    </row>
    <row r="358" spans="2:11">
      <c r="B358" s="13"/>
      <c r="C358" s="38"/>
      <c r="D358" s="39"/>
      <c r="E358" s="40"/>
      <c r="F358" s="40"/>
      <c r="G358" s="41"/>
      <c r="H358" s="14"/>
      <c r="I358" s="14"/>
      <c r="J358" s="14"/>
      <c r="K358" s="43"/>
    </row>
    <row r="359" spans="2:11">
      <c r="B359" s="13"/>
      <c r="C359" s="38"/>
      <c r="D359" s="39"/>
      <c r="E359" s="40"/>
      <c r="F359" s="40"/>
      <c r="G359" s="41"/>
      <c r="H359" s="14"/>
      <c r="I359" s="14"/>
      <c r="J359" s="14"/>
      <c r="K359" s="43"/>
    </row>
    <row r="360" spans="2:11">
      <c r="B360" s="13"/>
      <c r="C360" s="38"/>
      <c r="D360" s="39"/>
      <c r="E360" s="40"/>
      <c r="F360" s="40"/>
      <c r="G360" s="41"/>
      <c r="H360" s="14"/>
      <c r="I360" s="14"/>
      <c r="J360" s="14"/>
      <c r="K360" s="43"/>
    </row>
    <row r="361" spans="2:11">
      <c r="B361" s="13"/>
      <c r="C361" s="38"/>
      <c r="D361" s="39"/>
      <c r="E361" s="40"/>
      <c r="F361" s="40"/>
      <c r="G361" s="41"/>
      <c r="H361" s="14"/>
      <c r="I361" s="14"/>
      <c r="J361" s="14"/>
      <c r="K361" s="43"/>
    </row>
    <row r="362" spans="2:11">
      <c r="B362" s="13"/>
      <c r="C362" s="38"/>
      <c r="D362" s="39"/>
      <c r="E362" s="40"/>
      <c r="F362" s="40"/>
      <c r="G362" s="41"/>
      <c r="H362" s="14"/>
      <c r="I362" s="14"/>
      <c r="J362" s="14"/>
      <c r="K362" s="43"/>
    </row>
    <row r="363" spans="2:11">
      <c r="B363" s="13"/>
      <c r="C363" s="38"/>
      <c r="D363" s="39"/>
      <c r="E363" s="40"/>
      <c r="F363" s="40"/>
      <c r="G363" s="41"/>
      <c r="H363" s="14"/>
      <c r="I363" s="14"/>
      <c r="J363" s="14"/>
      <c r="K363" s="43"/>
    </row>
    <row r="364" spans="2:11">
      <c r="B364" s="34"/>
      <c r="C364" s="38"/>
      <c r="D364" s="44"/>
      <c r="E364" s="45"/>
      <c r="F364" s="45"/>
      <c r="G364" s="46"/>
      <c r="H364" s="35"/>
      <c r="I364" s="35"/>
      <c r="J364" s="35"/>
      <c r="K364" s="47"/>
    </row>
    <row r="365" spans="2:11">
      <c r="B365" s="13"/>
      <c r="C365" s="48"/>
      <c r="D365" s="39"/>
      <c r="E365" s="40"/>
      <c r="F365" s="40"/>
      <c r="G365" s="41"/>
      <c r="H365" s="14"/>
      <c r="I365" s="14"/>
      <c r="J365" s="14"/>
      <c r="K365" s="43"/>
    </row>
    <row r="366" spans="2:11">
      <c r="B366" s="13"/>
      <c r="C366" s="48"/>
      <c r="D366" s="39"/>
      <c r="E366" s="40"/>
      <c r="F366" s="40"/>
      <c r="G366" s="41"/>
      <c r="H366" s="14"/>
      <c r="I366" s="14"/>
      <c r="J366" s="14"/>
      <c r="K366" s="43"/>
    </row>
    <row r="367" spans="2:11">
      <c r="B367" s="13"/>
      <c r="C367" s="48"/>
      <c r="D367" s="39"/>
      <c r="E367" s="40"/>
      <c r="F367" s="40"/>
      <c r="G367" s="41"/>
      <c r="H367" s="14"/>
      <c r="I367" s="14"/>
      <c r="J367" s="14"/>
      <c r="K367" s="43"/>
    </row>
    <row r="368" spans="2:11">
      <c r="B368" s="49"/>
      <c r="C368" s="50"/>
      <c r="D368" s="51"/>
      <c r="E368" s="52"/>
      <c r="F368" s="52"/>
      <c r="G368" s="53"/>
      <c r="H368" s="54"/>
      <c r="I368" s="54"/>
      <c r="J368" s="54"/>
      <c r="K368" s="55"/>
    </row>
  </sheetData>
  <mergeCells count="6">
    <mergeCell ref="K7:K8"/>
    <mergeCell ref="B6:J6"/>
    <mergeCell ref="B7:B8"/>
    <mergeCell ref="C7:C8"/>
    <mergeCell ref="D7:G8"/>
    <mergeCell ref="I7:I8"/>
  </mergeCells>
  <conditionalFormatting sqref="K7 K9:K17 K21:K52">
    <cfRule type="containsText" dxfId="23" priority="13" operator="containsText" text="Brak elementu w zestawieniu">
      <formula>NOT(ISERROR(SEARCH("Brak elementu w zestawieniu",K7)))</formula>
    </cfRule>
  </conditionalFormatting>
  <conditionalFormatting sqref="K18">
    <cfRule type="containsText" dxfId="22" priority="3" operator="containsText" text="Brak elementu w zestawieniu">
      <formula>NOT(ISERROR(SEARCH("Brak elementu w zestawieniu",K18)))</formula>
    </cfRule>
  </conditionalFormatting>
  <conditionalFormatting sqref="K19">
    <cfRule type="containsText" dxfId="21" priority="2" operator="containsText" text="Brak elementu w zestawieniu">
      <formula>NOT(ISERROR(SEARCH("Brak elementu w zestawieniu",K19)))</formula>
    </cfRule>
  </conditionalFormatting>
  <conditionalFormatting sqref="K20">
    <cfRule type="containsText" dxfId="20" priority="1" operator="containsText" text="Brak elementu w zestawieniu">
      <formula>NOT(ISERROR(SEARCH("Brak elementu w zestawieniu",K20)))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Zestawienie materiałów</vt:lpstr>
      <vt:lpstr>Zestawienie materiałów (2)</vt:lpstr>
      <vt:lpstr>Baza</vt:lpstr>
      <vt:lpstr>'Zestawienie materiałów'!Obszar_wydruku</vt:lpstr>
      <vt:lpstr>'Zestawienie materiałów (2)'!Obszar_wydruku</vt:lpstr>
    </vt:vector>
  </TitlesOfParts>
  <Company>MESILO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Skotny</dc:creator>
  <cp:lastModifiedBy>Anita</cp:lastModifiedBy>
  <cp:lastPrinted>2022-06-13T14:43:24Z</cp:lastPrinted>
  <dcterms:created xsi:type="dcterms:W3CDTF">2011-02-24T14:25:45Z</dcterms:created>
  <dcterms:modified xsi:type="dcterms:W3CDTF">2022-10-27T17:10:10Z</dcterms:modified>
</cp:coreProperties>
</file>