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kfile\ZRK\NRR\NRRd\03. KONTRAKTY UTRZYMANIOWE POZOSTAŁE\Kontrakty 2022\IZ Zielona Góra\4. MPK 22 41 128 - linia 430 PGNiG 12mln\Podwykonawstwo\"/>
    </mc:Choice>
  </mc:AlternateContent>
  <xr:revisionPtr revIDLastSave="0" documentId="8_{7DC307B3-920B-478E-B753-0420DEB7ACBB}" xr6:coauthVersionLast="47" xr6:coauthVersionMax="47" xr10:uidLastSave="{00000000-0000-0000-0000-000000000000}"/>
  <bookViews>
    <workbookView xWindow="12" yWindow="612" windowWidth="21600" windowHeight="11328" xr2:uid="{00000000-000D-0000-FFFF-FFFF00000000}"/>
  </bookViews>
  <sheets>
    <sheet name="zał. 5 do um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J3" i="2" s="1"/>
  <c r="I3" i="2"/>
  <c r="H11" i="2"/>
  <c r="I11" i="2" s="1"/>
  <c r="F7" i="2"/>
  <c r="F13" i="2" l="1"/>
  <c r="F6" i="2" l="1"/>
  <c r="F14" i="2"/>
  <c r="F12" i="2"/>
  <c r="F11" i="2"/>
  <c r="F10" i="2"/>
  <c r="F9" i="2"/>
  <c r="F8" i="2"/>
  <c r="F5" i="2"/>
  <c r="F4" i="2"/>
  <c r="E15" i="2" l="1"/>
  <c r="E16" i="2" s="1"/>
  <c r="E17" i="2" s="1"/>
</calcChain>
</file>

<file path=xl/sharedStrings.xml><?xml version="1.0" encoding="utf-8"?>
<sst xmlns="http://schemas.openxmlformats.org/spreadsheetml/2006/main" count="36" uniqueCount="31">
  <si>
    <t>Lokalizacja</t>
  </si>
  <si>
    <t>Zakres rzeczowy robót</t>
  </si>
  <si>
    <t>J.m.</t>
  </si>
  <si>
    <t>Ilość</t>
  </si>
  <si>
    <t>szt.</t>
  </si>
  <si>
    <t>cena jednostkowa</t>
  </si>
  <si>
    <t>wartość netto</t>
  </si>
  <si>
    <t>Cena ofertowa (netto w zł.)</t>
  </si>
  <si>
    <t>Podatek VAT: 23 %</t>
  </si>
  <si>
    <t>Cena ofertowa (brutto w zł.)</t>
  </si>
  <si>
    <t>mb</t>
  </si>
  <si>
    <t>kmt</t>
  </si>
  <si>
    <t>jd.</t>
  </si>
  <si>
    <t>t</t>
  </si>
  <si>
    <t>Pozostałe roboty towarzyszące w tym dokumentacja geodezyjna</t>
  </si>
  <si>
    <t>Odtworzenie ław torowiska po obu stronach toru</t>
  </si>
  <si>
    <t xml:space="preserve"> ciągła wymiana szyn z S49 na S60 w ilości opisanej w rozdziale VII pkt 7.3 OPZ</t>
  </si>
  <si>
    <t>wykonanie spoin termitowych w ilości opisanej w rozdziale VII pkt 7.3 OPZ</t>
  </si>
  <si>
    <t>wykonanie spoin termitowych przejściowych  ilości opisanej w rozdziale VII pkt 7.3OPZ</t>
  </si>
  <si>
    <t>mechaniczne  podbijanie toru w ilości opisanej w rozdziale VII pkt 7.3 OPZ</t>
  </si>
  <si>
    <t>założenie punktow stałych w ilości opisanej w rozdziale VII pkt 7.3. OPZ</t>
  </si>
  <si>
    <t xml:space="preserve">utylizacja podkładów i podsypki </t>
  </si>
  <si>
    <t>Wykonanie odwodnienia wzdłuż linii kolejowej w km. 218,580 – 218,700 str. lewa; 218,900 – 219,200 strona lewa</t>
  </si>
  <si>
    <t>pomiary powyk</t>
  </si>
  <si>
    <t>j wyszomirski niwelety dostosowac do przejazdó</t>
  </si>
  <si>
    <t xml:space="preserve">ciągła wymiana podkładów wraz ze złączkami (złączki ZRK-DOM) </t>
  </si>
  <si>
    <t>Poprawa bezpieczeństwa ruchu kolejowego na linii dojazdowej do terminalu PGNiG nr 430 Barnówko – Kostrzyn w km 218,096-218,388; 229,790-231,555; 231,585-232,520; 232,850 -233,496; 236,800 - 237,670</t>
  </si>
  <si>
    <t xml:space="preserve">uzupełnienie tłucznia do wymaganej warstwy            (tłuczeń ZRK-DOM) w ilości opisanej w rozdziale VII pkt 7.3. OPZ </t>
  </si>
  <si>
    <t xml:space="preserve">Rozbicie Ceny ofertowej </t>
  </si>
  <si>
    <t>…...........................................................................</t>
  </si>
  <si>
    <t>(podpisy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</si>
</sst>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6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1" xfId="0" applyFont="1" applyBorder="1"/>
    <xf numFmtId="1" fontId="9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/>
    <xf numFmtId="0" fontId="3" fillId="0" borderId="8" xfId="0" applyFont="1" applyBorder="1"/>
    <xf numFmtId="0" fontId="1" fillId="0" borderId="2" xfId="0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/>
    <xf numFmtId="0" fontId="3" fillId="0" borderId="6" xfId="0" applyFont="1" applyBorder="1"/>
    <xf numFmtId="0" fontId="1" fillId="0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3" fillId="0" borderId="7" xfId="0" applyFont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/>
    <xf numFmtId="0" fontId="3" fillId="0" borderId="4" xfId="0" applyFont="1" applyBorder="1"/>
    <xf numFmtId="0" fontId="3" fillId="0" borderId="19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2" borderId="2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/>
    </xf>
    <xf numFmtId="44" fontId="0" fillId="0" borderId="9" xfId="0" applyNumberFormat="1" applyBorder="1" applyAlignment="1">
      <alignment horizontal="right"/>
    </xf>
    <xf numFmtId="44" fontId="0" fillId="0" borderId="10" xfId="0" applyNumberFormat="1" applyBorder="1" applyAlignment="1"/>
    <xf numFmtId="44" fontId="0" fillId="0" borderId="12" xfId="0" applyNumberFormat="1" applyBorder="1" applyAlignment="1"/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N4" sqref="N4"/>
    </sheetView>
  </sheetViews>
  <sheetFormatPr defaultColWidth="9.109375" defaultRowHeight="14.4" x14ac:dyDescent="0.3"/>
  <cols>
    <col min="1" max="1" width="24.88671875" style="4" customWidth="1"/>
    <col min="2" max="2" width="41.109375" style="43" customWidth="1"/>
    <col min="3" max="3" width="9.88671875" style="4" customWidth="1"/>
    <col min="4" max="4" width="24.33203125" style="4" customWidth="1"/>
    <col min="5" max="5" width="15" style="4" customWidth="1"/>
    <col min="6" max="6" width="21.5546875" style="4" customWidth="1"/>
    <col min="7" max="7" width="11" style="4" hidden="1" customWidth="1"/>
    <col min="8" max="11" width="0" style="4" hidden="1" customWidth="1"/>
    <col min="12" max="16384" width="9.109375" style="4"/>
  </cols>
  <sheetData>
    <row r="1" spans="1:11" x14ac:dyDescent="0.3">
      <c r="A1" s="1"/>
      <c r="B1" s="2"/>
      <c r="C1" s="13"/>
      <c r="D1" s="13"/>
      <c r="E1" s="13"/>
      <c r="F1" s="13"/>
      <c r="G1" s="3"/>
    </row>
    <row r="2" spans="1:11" ht="29.4" customHeight="1" thickBot="1" x14ac:dyDescent="0.35">
      <c r="A2" s="61" t="s">
        <v>28</v>
      </c>
      <c r="B2" s="61"/>
      <c r="C2" s="61"/>
      <c r="D2" s="61"/>
      <c r="E2" s="61"/>
      <c r="F2" s="61"/>
      <c r="G2" s="3"/>
    </row>
    <row r="3" spans="1:11" ht="27" thickBot="1" x14ac:dyDescent="0.35">
      <c r="A3" s="36" t="s">
        <v>0</v>
      </c>
      <c r="B3" s="37" t="s">
        <v>1</v>
      </c>
      <c r="C3" s="37" t="s">
        <v>2</v>
      </c>
      <c r="D3" s="37" t="s">
        <v>3</v>
      </c>
      <c r="E3" s="37" t="s">
        <v>5</v>
      </c>
      <c r="F3" s="55" t="s">
        <v>6</v>
      </c>
      <c r="G3" s="49"/>
      <c r="H3" s="38" t="e">
        <f>#REF!+#REF!</f>
        <v>#REF!</v>
      </c>
      <c r="I3" s="39">
        <f>90000*1.25</f>
        <v>112500</v>
      </c>
      <c r="J3" s="39" t="e">
        <f>I3/H3</f>
        <v>#REF!</v>
      </c>
      <c r="K3" s="40"/>
    </row>
    <row r="4" spans="1:11" ht="26.4" x14ac:dyDescent="0.3">
      <c r="A4" s="21" t="s">
        <v>26</v>
      </c>
      <c r="B4" s="41" t="s">
        <v>25</v>
      </c>
      <c r="C4" s="11" t="s">
        <v>4</v>
      </c>
      <c r="D4" s="15">
        <v>2900</v>
      </c>
      <c r="E4" s="16"/>
      <c r="F4" s="56">
        <f t="shared" ref="F4:F9" si="0">E4*D4</f>
        <v>0</v>
      </c>
      <c r="G4" s="50"/>
      <c r="H4" s="14"/>
      <c r="I4" s="14"/>
      <c r="J4" s="14"/>
      <c r="K4" s="33"/>
    </row>
    <row r="5" spans="1:11" ht="26.4" x14ac:dyDescent="0.3">
      <c r="A5" s="21"/>
      <c r="B5" s="41" t="s">
        <v>16</v>
      </c>
      <c r="C5" s="11" t="s">
        <v>10</v>
      </c>
      <c r="D5" s="15">
        <v>9016</v>
      </c>
      <c r="E5" s="17"/>
      <c r="F5" s="56">
        <f>E5*D5</f>
        <v>0</v>
      </c>
      <c r="G5" s="50"/>
      <c r="H5" s="14"/>
      <c r="I5" s="14"/>
      <c r="J5" s="14"/>
      <c r="K5" s="33"/>
    </row>
    <row r="6" spans="1:11" ht="26.4" x14ac:dyDescent="0.3">
      <c r="A6" s="21"/>
      <c r="B6" s="41" t="s">
        <v>17</v>
      </c>
      <c r="C6" s="11" t="s">
        <v>4</v>
      </c>
      <c r="D6" s="15">
        <v>342</v>
      </c>
      <c r="E6" s="17"/>
      <c r="F6" s="56">
        <f>E6*D6</f>
        <v>0</v>
      </c>
      <c r="G6" s="50"/>
      <c r="H6" s="14"/>
      <c r="I6" s="14"/>
      <c r="J6" s="14"/>
      <c r="K6" s="33"/>
    </row>
    <row r="7" spans="1:11" ht="26.4" x14ac:dyDescent="0.3">
      <c r="A7" s="21"/>
      <c r="B7" s="41" t="s">
        <v>18</v>
      </c>
      <c r="C7" s="11" t="s">
        <v>4</v>
      </c>
      <c r="D7" s="15">
        <v>2</v>
      </c>
      <c r="E7" s="17"/>
      <c r="F7" s="56">
        <f>E7*D7</f>
        <v>0</v>
      </c>
      <c r="G7" s="50"/>
      <c r="H7" s="14"/>
      <c r="I7" s="14"/>
      <c r="J7" s="14"/>
      <c r="K7" s="33"/>
    </row>
    <row r="8" spans="1:11" ht="26.4" x14ac:dyDescent="0.3">
      <c r="A8" s="21"/>
      <c r="B8" s="41" t="s">
        <v>19</v>
      </c>
      <c r="C8" s="11" t="s">
        <v>11</v>
      </c>
      <c r="D8" s="18">
        <v>4.5</v>
      </c>
      <c r="E8" s="17"/>
      <c r="F8" s="56">
        <f t="shared" si="0"/>
        <v>0</v>
      </c>
      <c r="G8" s="50"/>
      <c r="H8" s="14"/>
      <c r="I8" s="14"/>
      <c r="J8" s="14"/>
      <c r="K8" s="33"/>
    </row>
    <row r="9" spans="1:11" ht="22.8" customHeight="1" x14ac:dyDescent="0.3">
      <c r="A9" s="21"/>
      <c r="B9" s="41" t="s">
        <v>15</v>
      </c>
      <c r="C9" s="11" t="s">
        <v>11</v>
      </c>
      <c r="D9" s="18">
        <v>4.5</v>
      </c>
      <c r="E9" s="17"/>
      <c r="F9" s="56">
        <f t="shared" si="0"/>
        <v>0</v>
      </c>
      <c r="G9" s="50"/>
      <c r="H9" s="14"/>
      <c r="I9" s="14"/>
      <c r="J9" s="14"/>
      <c r="K9" s="33"/>
    </row>
    <row r="10" spans="1:11" ht="31.2" customHeight="1" x14ac:dyDescent="0.3">
      <c r="A10" s="21"/>
      <c r="B10" s="41" t="s">
        <v>20</v>
      </c>
      <c r="C10" s="11" t="s">
        <v>11</v>
      </c>
      <c r="D10" s="18">
        <v>4.5</v>
      </c>
      <c r="E10" s="17"/>
      <c r="F10" s="56">
        <f>E10*D10</f>
        <v>0</v>
      </c>
      <c r="G10" s="50"/>
      <c r="H10" s="14"/>
      <c r="I10" s="14"/>
      <c r="J10" s="14"/>
      <c r="K10" s="33"/>
    </row>
    <row r="11" spans="1:11" ht="31.8" customHeight="1" x14ac:dyDescent="0.3">
      <c r="A11" s="21"/>
      <c r="B11" s="41" t="s">
        <v>21</v>
      </c>
      <c r="C11" s="11"/>
      <c r="D11" s="18">
        <v>1</v>
      </c>
      <c r="E11" s="17"/>
      <c r="F11" s="56">
        <f>E11*D11</f>
        <v>0</v>
      </c>
      <c r="G11" s="50" t="s">
        <v>24</v>
      </c>
      <c r="H11" s="14">
        <f>6940*280/1000</f>
        <v>1943.2</v>
      </c>
      <c r="I11" s="14">
        <f>H11*650</f>
        <v>1263080</v>
      </c>
      <c r="J11" s="14"/>
      <c r="K11" s="33"/>
    </row>
    <row r="12" spans="1:11" ht="40.799999999999997" customHeight="1" x14ac:dyDescent="0.3">
      <c r="A12" s="21"/>
      <c r="B12" s="41" t="s">
        <v>27</v>
      </c>
      <c r="C12" s="11" t="s">
        <v>13</v>
      </c>
      <c r="D12" s="15">
        <v>10000</v>
      </c>
      <c r="E12" s="17"/>
      <c r="F12" s="56">
        <f>E12*D12</f>
        <v>0</v>
      </c>
      <c r="G12" s="50"/>
      <c r="H12" s="14"/>
      <c r="I12" s="14"/>
      <c r="J12" s="14"/>
      <c r="K12" s="33"/>
    </row>
    <row r="13" spans="1:11" ht="41.4" customHeight="1" x14ac:dyDescent="0.3">
      <c r="A13" s="21"/>
      <c r="B13" s="41" t="s">
        <v>22</v>
      </c>
      <c r="C13" s="11" t="s">
        <v>11</v>
      </c>
      <c r="D13" s="18">
        <v>0.42</v>
      </c>
      <c r="E13" s="17"/>
      <c r="F13" s="56">
        <f>E13*D13</f>
        <v>0</v>
      </c>
      <c r="G13" s="50"/>
      <c r="H13" s="14"/>
      <c r="I13" s="14"/>
      <c r="J13" s="14"/>
      <c r="K13" s="33"/>
    </row>
    <row r="14" spans="1:11" ht="32.4" customHeight="1" thickBot="1" x14ac:dyDescent="0.35">
      <c r="A14" s="26"/>
      <c r="B14" s="42" t="s">
        <v>14</v>
      </c>
      <c r="C14" s="12" t="s">
        <v>12</v>
      </c>
      <c r="D14" s="27">
        <v>1</v>
      </c>
      <c r="E14" s="28"/>
      <c r="F14" s="57">
        <f t="shared" ref="F14" si="1">E14*D14</f>
        <v>0</v>
      </c>
      <c r="G14" s="51" t="s">
        <v>23</v>
      </c>
      <c r="H14" s="29"/>
      <c r="I14" s="29"/>
      <c r="J14" s="29"/>
      <c r="K14" s="34"/>
    </row>
    <row r="15" spans="1:11" x14ac:dyDescent="0.3">
      <c r="A15" s="30"/>
      <c r="B15" s="44" t="s">
        <v>7</v>
      </c>
      <c r="C15" s="44"/>
      <c r="D15" s="44"/>
      <c r="E15" s="31">
        <f>SUM(F4:F14)</f>
        <v>0</v>
      </c>
      <c r="F15" s="58"/>
      <c r="G15" s="52"/>
      <c r="H15" s="20"/>
      <c r="I15" s="20"/>
      <c r="J15" s="20"/>
      <c r="K15" s="32"/>
    </row>
    <row r="16" spans="1:11" x14ac:dyDescent="0.3">
      <c r="A16" s="22"/>
      <c r="B16" s="45" t="s">
        <v>8</v>
      </c>
      <c r="C16" s="46"/>
      <c r="D16" s="46"/>
      <c r="E16" s="19">
        <f>ROUND(0.23*E15, 2)</f>
        <v>0</v>
      </c>
      <c r="F16" s="59"/>
      <c r="G16" s="53"/>
      <c r="H16" s="14"/>
      <c r="I16" s="14"/>
      <c r="J16" s="14"/>
      <c r="K16" s="33"/>
    </row>
    <row r="17" spans="1:11" ht="15" thickBot="1" x14ac:dyDescent="0.35">
      <c r="A17" s="23"/>
      <c r="B17" s="47" t="s">
        <v>9</v>
      </c>
      <c r="C17" s="48"/>
      <c r="D17" s="48"/>
      <c r="E17" s="24">
        <f>E15+E16</f>
        <v>0</v>
      </c>
      <c r="F17" s="60"/>
      <c r="G17" s="54"/>
      <c r="H17" s="25"/>
      <c r="I17" s="25"/>
      <c r="J17" s="25"/>
      <c r="K17" s="35"/>
    </row>
    <row r="18" spans="1:11" x14ac:dyDescent="0.3">
      <c r="A18" s="5"/>
      <c r="B18" s="6"/>
      <c r="C18" s="5"/>
      <c r="D18" s="5"/>
      <c r="E18" s="7"/>
      <c r="F18" s="10"/>
      <c r="G18" s="3"/>
      <c r="J18" s="9"/>
    </row>
    <row r="19" spans="1:11" ht="21" x14ac:dyDescent="0.3">
      <c r="A19" s="5"/>
      <c r="B19" s="6"/>
      <c r="C19" s="5"/>
      <c r="D19" s="5"/>
      <c r="E19" s="7"/>
      <c r="F19" s="8"/>
      <c r="G19" s="3"/>
    </row>
    <row r="23" spans="1:11" x14ac:dyDescent="0.3">
      <c r="D23" s="62" t="s">
        <v>29</v>
      </c>
      <c r="E23" s="62"/>
      <c r="F23" s="62"/>
    </row>
    <row r="24" spans="1:11" x14ac:dyDescent="0.3">
      <c r="D24" s="62" t="s">
        <v>30</v>
      </c>
      <c r="E24" s="62"/>
      <c r="F24" s="62"/>
    </row>
  </sheetData>
  <mergeCells count="11">
    <mergeCell ref="D23:F23"/>
    <mergeCell ref="D24:F24"/>
    <mergeCell ref="B16:D16"/>
    <mergeCell ref="E16:F16"/>
    <mergeCell ref="B17:D17"/>
    <mergeCell ref="E17:F17"/>
    <mergeCell ref="C1:F1"/>
    <mergeCell ref="A4:A14"/>
    <mergeCell ref="B15:D15"/>
    <mergeCell ref="E15:F15"/>
    <mergeCell ref="A2:F2"/>
  </mergeCells>
  <conditionalFormatting sqref="F4:F14">
    <cfRule type="cellIs" dxfId="1" priority="12" operator="equal">
      <formula>0</formula>
    </cfRule>
  </conditionalFormatting>
  <conditionalFormatting sqref="E15:E17">
    <cfRule type="cellIs" dxfId="0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5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Zając Krzysztof</dc:creator>
  <cp:lastModifiedBy>Michał Rumiński</cp:lastModifiedBy>
  <cp:lastPrinted>2022-02-17T12:49:05Z</cp:lastPrinted>
  <dcterms:created xsi:type="dcterms:W3CDTF">2014-03-31T07:35:37Z</dcterms:created>
  <dcterms:modified xsi:type="dcterms:W3CDTF">2022-06-15T07:52:30Z</dcterms:modified>
</cp:coreProperties>
</file>