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d\1. OSTRÓW WLKP\2. ZADANIA CELOWE\Kontrakty 2025\MPK 25 16 012 - naprawa mostów w km 14,509 i 22,652 oraz przepustów w km 27,182 i 22,790 lk355\2. Roboty inżynieryjne\"/>
    </mc:Choice>
  </mc:AlternateContent>
  <xr:revisionPtr revIDLastSave="0" documentId="8_{46733C7B-1648-4AD5-8510-46D2E7E74A33}" xr6:coauthVersionLast="47" xr6:coauthVersionMax="47" xr10:uidLastSave="{00000000-0000-0000-0000-000000000000}"/>
  <bookViews>
    <workbookView xWindow="-28920" yWindow="-120" windowWidth="29040" windowHeight="15720" tabRatio="845" xr2:uid="{00000000-000D-0000-FFFF-FFFF00000000}"/>
  </bookViews>
  <sheets>
    <sheet name="Wartość robocizny" sheetId="41" r:id="rId1"/>
    <sheet name="Wartość Materiałów" sheetId="42" r:id="rId2"/>
    <sheet name="Wartość Sprzętu" sheetId="43" r:id="rId3"/>
    <sheet name="Arkusz3" sheetId="44" r:id="rId4"/>
  </sheets>
  <definedNames>
    <definedName name="_xlnm.Print_Area" localSheetId="1">'Wartość Materiałów'!$A$2:$F$7</definedName>
    <definedName name="_xlnm.Print_Area" localSheetId="0">'Wartość robocizny'!$A$2:$F$55</definedName>
    <definedName name="_xlnm.Print_Area" localSheetId="2">'Wartość Sprzętu'!$A$2:$F$7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4" l="1"/>
  <c r="F6" i="43" l="1"/>
  <c r="F7" i="43" s="1"/>
  <c r="F8" i="43" l="1"/>
  <c r="F9" i="43" s="1"/>
  <c r="F6" i="42"/>
  <c r="F7" i="42" s="1"/>
  <c r="C4" i="44" s="1"/>
  <c r="F47" i="41" l="1"/>
  <c r="A8" i="41"/>
  <c r="A9" i="41" s="1"/>
  <c r="A10" i="41" s="1"/>
  <c r="A11" i="41" s="1"/>
  <c r="A12" i="41" s="1"/>
  <c r="A13" i="41" s="1"/>
  <c r="A14" i="41" s="1"/>
  <c r="A15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F52" i="41"/>
  <c r="F54" i="41"/>
  <c r="F53" i="41"/>
  <c r="F50" i="41"/>
  <c r="F49" i="41"/>
  <c r="F48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6" i="41"/>
  <c r="F25" i="41"/>
  <c r="F24" i="41"/>
  <c r="F23" i="41"/>
  <c r="F22" i="41"/>
  <c r="F21" i="41"/>
  <c r="F20" i="41"/>
  <c r="F19" i="41"/>
  <c r="F18" i="41"/>
  <c r="F17" i="41"/>
  <c r="F15" i="41"/>
  <c r="F14" i="41"/>
  <c r="F13" i="41"/>
  <c r="F12" i="41"/>
  <c r="F11" i="41"/>
  <c r="F10" i="41"/>
  <c r="F9" i="41"/>
  <c r="F8" i="41"/>
  <c r="F7" i="41"/>
  <c r="F55" i="41" l="1"/>
  <c r="C3" i="44" s="1"/>
  <c r="C6" i="44" s="1"/>
  <c r="C7" i="44" s="1"/>
  <c r="C8" i="44" s="1"/>
  <c r="A28" i="41"/>
  <c r="A29" i="41" s="1"/>
  <c r="A30" i="41" l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2" i="41" s="1"/>
  <c r="A53" i="41" s="1"/>
  <c r="A54" i="41" s="1"/>
</calcChain>
</file>

<file path=xl/sharedStrings.xml><?xml version="1.0" encoding="utf-8"?>
<sst xmlns="http://schemas.openxmlformats.org/spreadsheetml/2006/main" count="161" uniqueCount="74">
  <si>
    <t>Lp.</t>
  </si>
  <si>
    <t>Jednostka</t>
  </si>
  <si>
    <t>Ilość</t>
  </si>
  <si>
    <t>*</t>
  </si>
  <si>
    <t>kpl</t>
  </si>
  <si>
    <t>Wyszczególnienie elementów rozliczeniowych</t>
  </si>
  <si>
    <t>Zadanie:</t>
  </si>
  <si>
    <t>Wartość</t>
  </si>
  <si>
    <t>Cena jednostkowa</t>
  </si>
  <si>
    <t>szt</t>
  </si>
  <si>
    <t>Robocizna</t>
  </si>
  <si>
    <t>Wartość netto</t>
  </si>
  <si>
    <t>VAT [ 23%]</t>
  </si>
  <si>
    <t xml:space="preserve">Wartość brutto </t>
  </si>
  <si>
    <t>Naprawa mostów w km 14,509 i 22,652 oraz przepustów w km 27,182 i 22,790 na linii nr 355 Ostrów Wielkopolski - Grabowno Wielkie</t>
  </si>
  <si>
    <t>Naprawa ciosów podłożyskowych mostu w km 14,509</t>
  </si>
  <si>
    <t>Rozkręcenie toru na długości umożliwiającej podniesienie przęsła</t>
  </si>
  <si>
    <t>kpl.</t>
  </si>
  <si>
    <t xml:space="preserve">Naprawa ciosów podłożyskowych mostu w km 22,652 </t>
  </si>
  <si>
    <t>Rozbiórka ręczna torów kolejowych z szyn S60 na obiekcie oraz w strefach przejściowych na długosci 20,0 m przed i za obiektem z odwiezieniem materiałów</t>
  </si>
  <si>
    <t>m toru</t>
  </si>
  <si>
    <t>Wymiana podsypki tłuczniowej na nową wraz z zakupem</t>
  </si>
  <si>
    <t>Koszty utylizacji tłucznia wraz z transpotrem</t>
  </si>
  <si>
    <t>Wykonanie stref przejściowych na długości 20,0 m przed i za obiektem</t>
  </si>
  <si>
    <t xml:space="preserve">Demontaż i ponowny montaż podkładów strunobetonowych </t>
  </si>
  <si>
    <t>Montaż toru na obiekcie oraz w strefach przejściowych na długosci 20,0 m przed i za obiektem z szyny S60 dla przejazdu maszyn roboczych</t>
  </si>
  <si>
    <t>Rozbiórka płyty żelbetowej przęsła</t>
  </si>
  <si>
    <t xml:space="preserve">Wykonanie i montaż nowej żelbetowej płyty przęsła </t>
  </si>
  <si>
    <t>Dostosowanie podpór do nowej płyty</t>
  </si>
  <si>
    <t>Wzmocnienie ścian podpór ceglanych oraz skrzydeł np. płaszczem żelbetowym</t>
  </si>
  <si>
    <t>Wykonanie zabezpieczenia hydrofobowego powierzchni betonowych</t>
  </si>
  <si>
    <t>Wykonanie izolacji betonowych części odziemnych</t>
  </si>
  <si>
    <t>Wykonanie izolacji górnej powierzchni płyty przęsła</t>
  </si>
  <si>
    <t>Naprawa (np. przez odtworzenie) odwodnienia za przyczółkami</t>
  </si>
  <si>
    <t>Utylizacja gruzu wraz z transportem</t>
  </si>
  <si>
    <t>Demontaż oraz zakup i montaż nowej zabezpieczonej antykorozyjnie balustrady na obiekcie</t>
  </si>
  <si>
    <t>Oczyszczenie skarpy nasypu  10,0 m z każdej strony z roślinności</t>
  </si>
  <si>
    <t xml:space="preserve">m </t>
  </si>
  <si>
    <t>Reprofilacja i umocnienie skarp z każdej strony geokratą komórkową z obsianiem trawą niską</t>
  </si>
  <si>
    <t xml:space="preserve">Wykonanie schodów skarpowych wraz z balustradą po jednej stronie </t>
  </si>
  <si>
    <t xml:space="preserve">Oczyszczenie koryta cieku na długości obiektu (pod torem nr 1 i 2 ) oraz 5,0 m po stronie wlotu i wylotu </t>
  </si>
  <si>
    <t>Wykonanie uszynienia zwiernikami TZD</t>
  </si>
  <si>
    <t>szt.</t>
  </si>
  <si>
    <t xml:space="preserve">Remont przepustu kolejowego 22,790 </t>
  </si>
  <si>
    <t>Oczyszczenie parapetu z resztek starej cegły</t>
  </si>
  <si>
    <t>Uzupełnienie cegieł w parapecie przepustu w km 27,182</t>
  </si>
  <si>
    <t>Podniesienie przęsła w torze nr 1 i podparcie na czas robót</t>
  </si>
  <si>
    <t xml:space="preserve">Skucie uszkodzonego ciosu podłożyskowego i demontaż łożyska </t>
  </si>
  <si>
    <t>Wykonanie nowego ciosu podłożyskowego</t>
  </si>
  <si>
    <t>Montaż łożyska wraz z regulacją</t>
  </si>
  <si>
    <t>Oczyszczenie i konserwacja łożysk</t>
  </si>
  <si>
    <t>Opuszczenie i demontaż tymczasowego podparcia</t>
  </si>
  <si>
    <t>Dokręcenie toru aby umożliwić przejazd maszyn roboczych</t>
  </si>
  <si>
    <t>Dokręcenie toru aby umożliwić przejazd maszyn roboczyhch</t>
  </si>
  <si>
    <t>Likwidacja wycieków na ściance zaplecznej</t>
  </si>
  <si>
    <t xml:space="preserve">Wykonanie próbnego obciążenia wraz z projektem </t>
  </si>
  <si>
    <t xml:space="preserve">Uzupełnienie cegieł w parapacie </t>
  </si>
  <si>
    <t>Opracowanie niezbędnej dokumentacji  technologicznej, obsługa geodezyjna</t>
  </si>
  <si>
    <t xml:space="preserve"> Naprawa mostów w km 14,509 i 22,652 oraz przepustów w km 27,182 i 22,790 na linii nr 355 Ostrów Wielkopolski - Grabowno Wielkie</t>
  </si>
  <si>
    <t xml:space="preserve">Dostawa materiałów dla relaizacja zadania:
- pospółka na zasypki
- materiał stref przejściowych
- stal zbrojeniowa
- beton konstrukcyjny
- materiał dylatacji
- zaprawy PCC do napraw powierzchni betonowych
- materiał do zabepieczenia antykorozyjnego powierchni betonowych i stalowych
- materiały do wykonania powłoki antygrafitii oraz hydrofobowej
- materiał  do wykonania izolacji odpornej na tłuczeń
- materoiał do hydroizolacji powierzchni betonowej
- materiały drenażowe i do odwodnienia stref przejściowych i przyczółków
- balustrady stalowe
- zwiernik TZD
- materiał na wykonanie schodów skarpowych
- materiał do wykonania nawierzchni torowej
- materiał na umocnienie skarp
*wycena ma obejmować całość materiałów do wykonania zadania a powyższe zestawienie ma charakter poglądowy </t>
  </si>
  <si>
    <t>Kpl</t>
  </si>
  <si>
    <t xml:space="preserve">Koszt sprzętu dla relaizacja zadania:
- koparka dwudrogowa
- koparka gąsienicowa z nozycami do wyburzeń
- koparko-ładowarka
- zagęszczarka
- piaskarka
- samochód czteroosiowy samowyładowczy
- lokomotywa do próbnych obciążeń
- agregaty prądotwórcze
*wycena ma obejmować wszystkie sprzęty i narzędzia do wykonania zadania a powyższe zestawienie ma charakter poglądowy </t>
  </si>
  <si>
    <t xml:space="preserve">Naprawa mostów w km 14,509 i 22,652 oraz przepustów w km 27,182 i 22,790 na linii nr 355 Ostrów Wielkopolski - Grabowno Wielkie </t>
  </si>
  <si>
    <t>Załącznik nr 1  - Rozbicie Ceny Ofertowej - robocizna</t>
  </si>
  <si>
    <t>Załącznik nr 1 - RozbicieCeny Ofertowej - wartość materiałów</t>
  </si>
  <si>
    <t>Załącznik nr 1 - Rozbicie Ceny Ofertowej - Warość Sprzętu</t>
  </si>
  <si>
    <t>Warość robocizny</t>
  </si>
  <si>
    <t>Wartość materiałów</t>
  </si>
  <si>
    <t>Wartość sprzętu</t>
  </si>
  <si>
    <t>Podatek VAT</t>
  </si>
  <si>
    <t>…..................................................</t>
  </si>
  <si>
    <t>(podpisy Wykonawcy)</t>
  </si>
  <si>
    <t>Łączna wartość oferty netto</t>
  </si>
  <si>
    <t>Łączna wartość oferty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</si>
</sst>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[$-415]General"/>
    <numFmt numFmtId="165" formatCode="[$-415]0.00"/>
    <numFmt numFmtId="166" formatCode="[$-415]0.0"/>
  </numFmts>
  <fonts count="1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 applyBorder="0" applyProtection="0"/>
  </cellStyleXfs>
  <cellXfs count="100">
    <xf numFmtId="0" fontId="0" fillId="0" borderId="0" xfId="0"/>
    <xf numFmtId="4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4" fontId="2" fillId="0" borderId="17" xfId="3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164" fontId="10" fillId="0" borderId="21" xfId="5" applyFont="1" applyBorder="1" applyAlignment="1">
      <alignment vertical="center" wrapText="1"/>
    </xf>
    <xf numFmtId="164" fontId="10" fillId="0" borderId="21" xfId="5" applyFont="1" applyBorder="1" applyAlignment="1">
      <alignment horizontal="center" vertical="center"/>
    </xf>
    <xf numFmtId="165" fontId="10" fillId="0" borderId="21" xfId="5" applyNumberFormat="1" applyFont="1" applyBorder="1" applyAlignment="1">
      <alignment horizontal="center" vertical="center"/>
    </xf>
    <xf numFmtId="44" fontId="1" fillId="3" borderId="7" xfId="3" applyFont="1" applyFill="1" applyBorder="1" applyAlignment="1" applyProtection="1">
      <alignment horizontal="center" vertical="center"/>
    </xf>
    <xf numFmtId="44" fontId="1" fillId="0" borderId="11" xfId="3" applyFont="1" applyBorder="1" applyAlignment="1" applyProtection="1">
      <alignment horizontal="center" vertical="center"/>
    </xf>
    <xf numFmtId="0" fontId="10" fillId="0" borderId="21" xfId="0" applyFont="1" applyBorder="1" applyAlignment="1">
      <alignment wrapText="1"/>
    </xf>
    <xf numFmtId="0" fontId="10" fillId="0" borderId="21" xfId="0" applyFont="1" applyBorder="1" applyAlignment="1">
      <alignment horizontal="justify" vertical="center" wrapText="1"/>
    </xf>
    <xf numFmtId="164" fontId="10" fillId="0" borderId="22" xfId="5" applyFont="1" applyBorder="1" applyAlignment="1">
      <alignment horizontal="center" vertical="center"/>
    </xf>
    <xf numFmtId="166" fontId="10" fillId="0" borderId="22" xfId="5" applyNumberFormat="1" applyFont="1" applyBorder="1" applyAlignment="1">
      <alignment horizontal="center" vertical="center"/>
    </xf>
    <xf numFmtId="166" fontId="10" fillId="0" borderId="21" xfId="5" applyNumberFormat="1" applyFont="1" applyBorder="1" applyAlignment="1">
      <alignment horizontal="center" vertical="center"/>
    </xf>
    <xf numFmtId="164" fontId="10" fillId="0" borderId="22" xfId="5" applyFont="1" applyBorder="1" applyAlignment="1">
      <alignment horizontal="left" vertical="center" wrapText="1"/>
    </xf>
    <xf numFmtId="164" fontId="10" fillId="0" borderId="22" xfId="5" applyFont="1" applyBorder="1" applyAlignment="1">
      <alignment horizontal="center" vertical="center" wrapText="1"/>
    </xf>
    <xf numFmtId="164" fontId="10" fillId="0" borderId="21" xfId="5" applyFont="1" applyBorder="1" applyAlignment="1">
      <alignment horizontal="left" vertical="center" wrapText="1"/>
    </xf>
    <xf numFmtId="164" fontId="10" fillId="0" borderId="21" xfId="5" applyFont="1" applyBorder="1" applyAlignment="1">
      <alignment horizontal="center" vertical="center" wrapText="1"/>
    </xf>
    <xf numFmtId="44" fontId="1" fillId="0" borderId="23" xfId="3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0" fillId="0" borderId="25" xfId="5" applyFont="1" applyBorder="1" applyAlignment="1">
      <alignment horizontal="left" vertical="center" wrapText="1"/>
    </xf>
    <xf numFmtId="164" fontId="10" fillId="0" borderId="25" xfId="5" applyFont="1" applyBorder="1" applyAlignment="1">
      <alignment horizontal="center" vertical="center" wrapText="1"/>
    </xf>
    <xf numFmtId="44" fontId="1" fillId="3" borderId="26" xfId="3" applyFont="1" applyFill="1" applyBorder="1" applyAlignment="1" applyProtection="1">
      <alignment horizontal="center" vertical="center"/>
    </xf>
    <xf numFmtId="44" fontId="1" fillId="0" borderId="6" xfId="3" applyFont="1" applyBorder="1" applyAlignment="1" applyProtection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0" fillId="0" borderId="27" xfId="5" applyFont="1" applyBorder="1" applyAlignment="1">
      <alignment horizontal="left" vertical="center" wrapText="1"/>
    </xf>
    <xf numFmtId="164" fontId="10" fillId="0" borderId="27" xfId="5" applyFont="1" applyBorder="1" applyAlignment="1">
      <alignment horizontal="center" vertical="center" wrapText="1"/>
    </xf>
    <xf numFmtId="44" fontId="1" fillId="3" borderId="28" xfId="3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0" fillId="0" borderId="22" xfId="5" applyFont="1" applyBorder="1" applyAlignment="1">
      <alignment vertical="center" wrapText="1"/>
    </xf>
    <xf numFmtId="44" fontId="1" fillId="3" borderId="12" xfId="3" applyFont="1" applyFill="1" applyBorder="1" applyAlignment="1" applyProtection="1">
      <alignment horizontal="center" vertical="center"/>
    </xf>
    <xf numFmtId="44" fontId="1" fillId="0" borderId="10" xfId="3" applyFont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 wrapText="1"/>
    </xf>
    <xf numFmtId="4" fontId="1" fillId="2" borderId="30" xfId="0" applyNumberFormat="1" applyFont="1" applyFill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0" fontId="10" fillId="0" borderId="27" xfId="0" applyFont="1" applyBorder="1" applyAlignment="1">
      <alignment wrapText="1"/>
    </xf>
    <xf numFmtId="164" fontId="10" fillId="0" borderId="27" xfId="5" applyFont="1" applyBorder="1" applyAlignment="1">
      <alignment horizontal="center" vertical="center"/>
    </xf>
    <xf numFmtId="165" fontId="10" fillId="0" borderId="27" xfId="5" applyNumberFormat="1" applyFont="1" applyBorder="1" applyAlignment="1">
      <alignment horizontal="center" vertical="center"/>
    </xf>
    <xf numFmtId="44" fontId="1" fillId="0" borderId="28" xfId="3" applyFont="1" applyFill="1" applyBorder="1" applyAlignment="1" applyProtection="1">
      <alignment horizontal="center" vertical="center"/>
    </xf>
    <xf numFmtId="44" fontId="1" fillId="0" borderId="23" xfId="3" applyFont="1" applyFill="1" applyBorder="1" applyAlignment="1" applyProtection="1">
      <alignment horizontal="center" vertical="center"/>
    </xf>
    <xf numFmtId="165" fontId="10" fillId="0" borderId="22" xfId="5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left" vertical="center"/>
    </xf>
    <xf numFmtId="4" fontId="2" fillId="0" borderId="2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/>
    </xf>
    <xf numFmtId="4" fontId="8" fillId="0" borderId="36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wrapText="1"/>
    </xf>
    <xf numFmtId="4" fontId="8" fillId="0" borderId="24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horizontal="center" vertical="center"/>
    </xf>
    <xf numFmtId="4" fontId="3" fillId="0" borderId="31" xfId="0" applyNumberFormat="1" applyFont="1" applyBorder="1" applyAlignment="1">
      <alignment horizontal="center" vertical="center"/>
    </xf>
    <xf numFmtId="44" fontId="2" fillId="3" borderId="16" xfId="4" applyFont="1" applyFill="1" applyBorder="1" applyAlignment="1" applyProtection="1">
      <alignment horizontal="center" vertical="center"/>
    </xf>
    <xf numFmtId="44" fontId="2" fillId="0" borderId="8" xfId="4" applyFont="1" applyBorder="1" applyAlignment="1" applyProtection="1">
      <alignment horizontal="center" vertical="center"/>
    </xf>
    <xf numFmtId="44" fontId="2" fillId="0" borderId="17" xfId="4" applyFont="1" applyBorder="1" applyAlignment="1">
      <alignment horizontal="center" vertical="center"/>
    </xf>
    <xf numFmtId="44" fontId="2" fillId="0" borderId="9" xfId="4" applyFont="1" applyBorder="1" applyAlignment="1">
      <alignment horizontal="center" vertical="center"/>
    </xf>
    <xf numFmtId="44" fontId="2" fillId="0" borderId="8" xfId="4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39" xfId="0" applyBorder="1" applyAlignment="1">
      <alignment vertical="center"/>
    </xf>
    <xf numFmtId="44" fontId="0" fillId="0" borderId="40" xfId="0" applyNumberFormat="1" applyBorder="1"/>
    <xf numFmtId="0" fontId="0" fillId="0" borderId="41" xfId="0" applyBorder="1" applyAlignment="1">
      <alignment vertical="center"/>
    </xf>
    <xf numFmtId="44" fontId="0" fillId="0" borderId="42" xfId="0" applyNumberFormat="1" applyBorder="1"/>
    <xf numFmtId="0" fontId="0" fillId="0" borderId="43" xfId="0" applyBorder="1" applyAlignment="1">
      <alignment vertical="center"/>
    </xf>
    <xf numFmtId="44" fontId="0" fillId="0" borderId="44" xfId="0" applyNumberFormat="1" applyBorder="1"/>
    <xf numFmtId="0" fontId="3" fillId="0" borderId="39" xfId="0" applyFont="1" applyBorder="1"/>
    <xf numFmtId="44" fontId="3" fillId="0" borderId="40" xfId="0" applyNumberFormat="1" applyFont="1" applyBorder="1"/>
    <xf numFmtId="0" fontId="3" fillId="0" borderId="41" xfId="0" applyFont="1" applyBorder="1"/>
    <xf numFmtId="44" fontId="3" fillId="0" borderId="42" xfId="0" applyNumberFormat="1" applyFont="1" applyBorder="1"/>
    <xf numFmtId="0" fontId="3" fillId="0" borderId="45" xfId="0" applyFont="1" applyBorder="1"/>
    <xf numFmtId="44" fontId="3" fillId="0" borderId="46" xfId="0" applyNumberFormat="1" applyFont="1" applyBorder="1"/>
    <xf numFmtId="4" fontId="1" fillId="0" borderId="0" xfId="0" applyNumberFormat="1" applyFont="1" applyAlignment="1">
      <alignment horizontal="center"/>
    </xf>
  </cellXfs>
  <cellStyles count="6">
    <cellStyle name="Excel Built-in Normal" xfId="5" xr:uid="{54B495AF-FA6F-4BE5-827F-28EAD3171189}"/>
    <cellStyle name="Normalny" xfId="0" builtinId="0"/>
    <cellStyle name="Normalny 2" xfId="1" xr:uid="{00000000-0005-0000-0000-000001000000}"/>
    <cellStyle name="Tekst objaśnienia 2" xfId="2" xr:uid="{00000000-0005-0000-0000-000002000000}"/>
    <cellStyle name="Walutowy" xfId="3" builtinId="4"/>
    <cellStyle name="Walutowy 2" xfId="4" xr:uid="{5D48F786-CFAC-4E11-9778-A95E513D4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tabSelected="1" zoomScaleNormal="100" workbookViewId="0">
      <selection activeCell="B58" sqref="B58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6" ht="30.6" customHeight="1" thickBot="1">
      <c r="A1" s="50" t="s">
        <v>63</v>
      </c>
      <c r="B1" s="50"/>
    </row>
    <row r="2" spans="1:6" ht="33" customHeight="1">
      <c r="A2" s="57" t="s">
        <v>6</v>
      </c>
      <c r="B2" s="61" t="s">
        <v>14</v>
      </c>
      <c r="C2" s="61"/>
      <c r="D2" s="61"/>
      <c r="E2" s="61"/>
      <c r="F2" s="62"/>
    </row>
    <row r="3" spans="1:6" ht="24.6" customHeight="1" thickBot="1">
      <c r="A3" s="58"/>
      <c r="B3" s="63"/>
      <c r="C3" s="63"/>
      <c r="D3" s="63"/>
      <c r="E3" s="63"/>
      <c r="F3" s="64"/>
    </row>
    <row r="4" spans="1:6" ht="26.25" customHeight="1" thickBot="1">
      <c r="A4" s="59" t="s">
        <v>0</v>
      </c>
      <c r="B4" s="69" t="s">
        <v>5</v>
      </c>
      <c r="C4" s="67" t="s">
        <v>1</v>
      </c>
      <c r="D4" s="65" t="s">
        <v>2</v>
      </c>
      <c r="E4" s="6" t="s">
        <v>8</v>
      </c>
      <c r="F4" s="5" t="s">
        <v>7</v>
      </c>
    </row>
    <row r="5" spans="1:6" ht="13.8" thickBot="1">
      <c r="A5" s="60"/>
      <c r="B5" s="70"/>
      <c r="C5" s="68"/>
      <c r="D5" s="66"/>
      <c r="E5" s="48" t="s">
        <v>10</v>
      </c>
      <c r="F5" s="49" t="s">
        <v>10</v>
      </c>
    </row>
    <row r="6" spans="1:6" ht="13.8" thickBot="1">
      <c r="A6" s="36" t="s">
        <v>3</v>
      </c>
      <c r="B6" s="37" t="s">
        <v>15</v>
      </c>
      <c r="C6" s="38" t="s">
        <v>3</v>
      </c>
      <c r="D6" s="39" t="s">
        <v>3</v>
      </c>
      <c r="E6" s="40" t="s">
        <v>3</v>
      </c>
      <c r="F6" s="41" t="s">
        <v>3</v>
      </c>
    </row>
    <row r="7" spans="1:6">
      <c r="A7" s="32">
        <v>1</v>
      </c>
      <c r="B7" s="33" t="s">
        <v>57</v>
      </c>
      <c r="C7" s="15" t="s">
        <v>4</v>
      </c>
      <c r="D7" s="47">
        <v>1</v>
      </c>
      <c r="E7" s="34"/>
      <c r="F7" s="35">
        <f t="shared" ref="F7:F8" si="0">ROUND(D7*E7,2)</f>
        <v>0</v>
      </c>
    </row>
    <row r="8" spans="1:6">
      <c r="A8" s="7">
        <f>A7+1</f>
        <v>2</v>
      </c>
      <c r="B8" s="8" t="s">
        <v>16</v>
      </c>
      <c r="C8" s="9" t="s">
        <v>17</v>
      </c>
      <c r="D8" s="10">
        <v>1</v>
      </c>
      <c r="E8" s="11"/>
      <c r="F8" s="12">
        <f t="shared" si="0"/>
        <v>0</v>
      </c>
    </row>
    <row r="9" spans="1:6">
      <c r="A9" s="7">
        <f t="shared" ref="A9:A54" si="1">A8+1</f>
        <v>3</v>
      </c>
      <c r="B9" s="13" t="s">
        <v>46</v>
      </c>
      <c r="C9" s="9" t="s">
        <v>9</v>
      </c>
      <c r="D9" s="10">
        <v>1</v>
      </c>
      <c r="E9" s="11"/>
      <c r="F9" s="12">
        <f t="shared" ref="F9:F15" si="2">ROUND(D9*E9,2)</f>
        <v>0</v>
      </c>
    </row>
    <row r="10" spans="1:6">
      <c r="A10" s="7">
        <f t="shared" si="1"/>
        <v>4</v>
      </c>
      <c r="B10" s="13" t="s">
        <v>47</v>
      </c>
      <c r="C10" s="9" t="s">
        <v>9</v>
      </c>
      <c r="D10" s="10">
        <v>2</v>
      </c>
      <c r="E10" s="11"/>
      <c r="F10" s="12">
        <f t="shared" si="2"/>
        <v>0</v>
      </c>
    </row>
    <row r="11" spans="1:6">
      <c r="A11" s="7">
        <f t="shared" si="1"/>
        <v>5</v>
      </c>
      <c r="B11" s="14" t="s">
        <v>48</v>
      </c>
      <c r="C11" s="9" t="s">
        <v>9</v>
      </c>
      <c r="D11" s="10">
        <v>2</v>
      </c>
      <c r="E11" s="11"/>
      <c r="F11" s="12">
        <f t="shared" si="2"/>
        <v>0</v>
      </c>
    </row>
    <row r="12" spans="1:6">
      <c r="A12" s="7">
        <f t="shared" si="1"/>
        <v>6</v>
      </c>
      <c r="B12" s="8" t="s">
        <v>49</v>
      </c>
      <c r="C12" s="9" t="s">
        <v>9</v>
      </c>
      <c r="D12" s="10">
        <v>2</v>
      </c>
      <c r="E12" s="11"/>
      <c r="F12" s="12">
        <f t="shared" si="2"/>
        <v>0</v>
      </c>
    </row>
    <row r="13" spans="1:6">
      <c r="A13" s="7">
        <f t="shared" si="1"/>
        <v>7</v>
      </c>
      <c r="B13" s="13" t="s">
        <v>50</v>
      </c>
      <c r="C13" s="9" t="s">
        <v>9</v>
      </c>
      <c r="D13" s="10">
        <v>4</v>
      </c>
      <c r="E13" s="11"/>
      <c r="F13" s="12">
        <f t="shared" si="2"/>
        <v>0</v>
      </c>
    </row>
    <row r="14" spans="1:6">
      <c r="A14" s="7">
        <f t="shared" si="1"/>
        <v>8</v>
      </c>
      <c r="B14" s="13" t="s">
        <v>51</v>
      </c>
      <c r="C14" s="9" t="s">
        <v>9</v>
      </c>
      <c r="D14" s="10">
        <v>1</v>
      </c>
      <c r="E14" s="11"/>
      <c r="F14" s="12">
        <f t="shared" si="2"/>
        <v>0</v>
      </c>
    </row>
    <row r="15" spans="1:6" ht="13.8" thickBot="1">
      <c r="A15" s="28">
        <f t="shared" si="1"/>
        <v>9</v>
      </c>
      <c r="B15" s="42" t="s">
        <v>52</v>
      </c>
      <c r="C15" s="43" t="s">
        <v>4</v>
      </c>
      <c r="D15" s="44">
        <v>1</v>
      </c>
      <c r="E15" s="31"/>
      <c r="F15" s="22">
        <f t="shared" si="2"/>
        <v>0</v>
      </c>
    </row>
    <row r="16" spans="1:6" ht="13.8" thickBot="1">
      <c r="A16" s="36" t="s">
        <v>3</v>
      </c>
      <c r="B16" s="37" t="s">
        <v>18</v>
      </c>
      <c r="C16" s="38" t="s">
        <v>3</v>
      </c>
      <c r="D16" s="39" t="s">
        <v>3</v>
      </c>
      <c r="E16" s="40" t="s">
        <v>3</v>
      </c>
      <c r="F16" s="41" t="s">
        <v>3</v>
      </c>
    </row>
    <row r="17" spans="1:6">
      <c r="A17" s="32">
        <f>A15+1</f>
        <v>10</v>
      </c>
      <c r="B17" s="33" t="s">
        <v>57</v>
      </c>
      <c r="C17" s="15" t="s">
        <v>4</v>
      </c>
      <c r="D17" s="47">
        <v>1</v>
      </c>
      <c r="E17" s="34"/>
      <c r="F17" s="35">
        <f t="shared" ref="F17:F26" si="3">ROUND(D17*E17,2)</f>
        <v>0</v>
      </c>
    </row>
    <row r="18" spans="1:6">
      <c r="A18" s="7">
        <f t="shared" si="1"/>
        <v>11</v>
      </c>
      <c r="B18" s="8" t="s">
        <v>16</v>
      </c>
      <c r="C18" s="9" t="s">
        <v>17</v>
      </c>
      <c r="D18" s="10">
        <v>1</v>
      </c>
      <c r="E18" s="11"/>
      <c r="F18" s="12">
        <f t="shared" si="3"/>
        <v>0</v>
      </c>
    </row>
    <row r="19" spans="1:6">
      <c r="A19" s="7">
        <f t="shared" si="1"/>
        <v>12</v>
      </c>
      <c r="B19" s="13" t="s">
        <v>46</v>
      </c>
      <c r="C19" s="9" t="s">
        <v>9</v>
      </c>
      <c r="D19" s="10">
        <v>1</v>
      </c>
      <c r="E19" s="11"/>
      <c r="F19" s="12">
        <f t="shared" si="3"/>
        <v>0</v>
      </c>
    </row>
    <row r="20" spans="1:6">
      <c r="A20" s="7">
        <f t="shared" si="1"/>
        <v>13</v>
      </c>
      <c r="B20" s="13" t="s">
        <v>47</v>
      </c>
      <c r="C20" s="9" t="s">
        <v>9</v>
      </c>
      <c r="D20" s="10">
        <v>4</v>
      </c>
      <c r="E20" s="11"/>
      <c r="F20" s="12">
        <f t="shared" si="3"/>
        <v>0</v>
      </c>
    </row>
    <row r="21" spans="1:6">
      <c r="A21" s="7">
        <f t="shared" si="1"/>
        <v>14</v>
      </c>
      <c r="B21" s="14" t="s">
        <v>48</v>
      </c>
      <c r="C21" s="9" t="s">
        <v>9</v>
      </c>
      <c r="D21" s="10">
        <v>4</v>
      </c>
      <c r="E21" s="11"/>
      <c r="F21" s="12">
        <f t="shared" si="3"/>
        <v>0</v>
      </c>
    </row>
    <row r="22" spans="1:6">
      <c r="A22" s="7">
        <f t="shared" si="1"/>
        <v>15</v>
      </c>
      <c r="B22" s="8" t="s">
        <v>49</v>
      </c>
      <c r="C22" s="9" t="s">
        <v>9</v>
      </c>
      <c r="D22" s="10">
        <v>4</v>
      </c>
      <c r="E22" s="11"/>
      <c r="F22" s="12">
        <f t="shared" si="3"/>
        <v>0</v>
      </c>
    </row>
    <row r="23" spans="1:6">
      <c r="A23" s="7">
        <f t="shared" si="1"/>
        <v>16</v>
      </c>
      <c r="B23" s="13" t="s">
        <v>50</v>
      </c>
      <c r="C23" s="9" t="s">
        <v>9</v>
      </c>
      <c r="D23" s="10">
        <v>4</v>
      </c>
      <c r="E23" s="11"/>
      <c r="F23" s="12">
        <f t="shared" si="3"/>
        <v>0</v>
      </c>
    </row>
    <row r="24" spans="1:6">
      <c r="A24" s="7">
        <f t="shared" si="1"/>
        <v>17</v>
      </c>
      <c r="B24" s="13" t="s">
        <v>51</v>
      </c>
      <c r="C24" s="9" t="s">
        <v>9</v>
      </c>
      <c r="D24" s="10">
        <v>1</v>
      </c>
      <c r="E24" s="11"/>
      <c r="F24" s="12">
        <f t="shared" si="3"/>
        <v>0</v>
      </c>
    </row>
    <row r="25" spans="1:6">
      <c r="A25" s="7">
        <f t="shared" si="1"/>
        <v>18</v>
      </c>
      <c r="B25" s="13" t="s">
        <v>53</v>
      </c>
      <c r="C25" s="9" t="s">
        <v>4</v>
      </c>
      <c r="D25" s="10">
        <v>1</v>
      </c>
      <c r="E25" s="11"/>
      <c r="F25" s="12">
        <f t="shared" si="3"/>
        <v>0</v>
      </c>
    </row>
    <row r="26" spans="1:6" ht="13.8" thickBot="1">
      <c r="A26" s="28">
        <f t="shared" si="1"/>
        <v>19</v>
      </c>
      <c r="B26" s="42" t="s">
        <v>54</v>
      </c>
      <c r="C26" s="43" t="s">
        <v>4</v>
      </c>
      <c r="D26" s="44">
        <v>1</v>
      </c>
      <c r="E26" s="45"/>
      <c r="F26" s="46">
        <f t="shared" si="3"/>
        <v>0</v>
      </c>
    </row>
    <row r="27" spans="1:6" ht="13.8" thickBot="1">
      <c r="A27" s="36" t="s">
        <v>3</v>
      </c>
      <c r="B27" s="37" t="s">
        <v>43</v>
      </c>
      <c r="C27" s="38" t="s">
        <v>3</v>
      </c>
      <c r="D27" s="39" t="s">
        <v>3</v>
      </c>
      <c r="E27" s="40" t="s">
        <v>3</v>
      </c>
      <c r="F27" s="41" t="s">
        <v>3</v>
      </c>
    </row>
    <row r="28" spans="1:6">
      <c r="A28" s="32">
        <f>A26+1</f>
        <v>20</v>
      </c>
      <c r="B28" s="33" t="s">
        <v>57</v>
      </c>
      <c r="C28" s="15" t="s">
        <v>4</v>
      </c>
      <c r="D28" s="16">
        <v>1</v>
      </c>
      <c r="E28" s="34"/>
      <c r="F28" s="35">
        <f t="shared" ref="F28:F46" si="4">ROUND(D28*E28,2)</f>
        <v>0</v>
      </c>
    </row>
    <row r="29" spans="1:6" ht="39.6">
      <c r="A29" s="7">
        <f>A28+1</f>
        <v>21</v>
      </c>
      <c r="B29" s="18" t="s">
        <v>19</v>
      </c>
      <c r="C29" s="19" t="s">
        <v>20</v>
      </c>
      <c r="D29" s="16">
        <v>45</v>
      </c>
      <c r="E29" s="11"/>
      <c r="F29" s="12">
        <f t="shared" si="4"/>
        <v>0</v>
      </c>
    </row>
    <row r="30" spans="1:6">
      <c r="A30" s="7">
        <f t="shared" si="1"/>
        <v>22</v>
      </c>
      <c r="B30" s="20" t="s">
        <v>21</v>
      </c>
      <c r="C30" s="21" t="s">
        <v>4</v>
      </c>
      <c r="D30" s="21">
        <v>1</v>
      </c>
      <c r="E30" s="11"/>
      <c r="F30" s="12">
        <f t="shared" si="4"/>
        <v>0</v>
      </c>
    </row>
    <row r="31" spans="1:6">
      <c r="A31" s="7">
        <f t="shared" si="1"/>
        <v>23</v>
      </c>
      <c r="B31" s="20" t="s">
        <v>22</v>
      </c>
      <c r="C31" s="21" t="s">
        <v>4</v>
      </c>
      <c r="D31" s="21">
        <v>1</v>
      </c>
      <c r="E31" s="11"/>
      <c r="F31" s="12">
        <f t="shared" si="4"/>
        <v>0</v>
      </c>
    </row>
    <row r="32" spans="1:6">
      <c r="A32" s="7">
        <f t="shared" si="1"/>
        <v>24</v>
      </c>
      <c r="B32" s="20" t="s">
        <v>23</v>
      </c>
      <c r="C32" s="21" t="s">
        <v>4</v>
      </c>
      <c r="D32" s="21">
        <v>2</v>
      </c>
      <c r="E32" s="11"/>
      <c r="F32" s="12">
        <f t="shared" si="4"/>
        <v>0</v>
      </c>
    </row>
    <row r="33" spans="1:6">
      <c r="A33" s="7">
        <f t="shared" si="1"/>
        <v>25</v>
      </c>
      <c r="B33" s="20" t="s">
        <v>24</v>
      </c>
      <c r="C33" s="21" t="s">
        <v>9</v>
      </c>
      <c r="D33" s="21">
        <v>76</v>
      </c>
      <c r="E33" s="11"/>
      <c r="F33" s="12">
        <f t="shared" si="4"/>
        <v>0</v>
      </c>
    </row>
    <row r="34" spans="1:6" ht="26.4">
      <c r="A34" s="7">
        <f t="shared" si="1"/>
        <v>26</v>
      </c>
      <c r="B34" s="20" t="s">
        <v>25</v>
      </c>
      <c r="C34" s="21" t="s">
        <v>20</v>
      </c>
      <c r="D34" s="17">
        <v>45</v>
      </c>
      <c r="E34" s="11"/>
      <c r="F34" s="12">
        <f t="shared" si="4"/>
        <v>0</v>
      </c>
    </row>
    <row r="35" spans="1:6">
      <c r="A35" s="7">
        <f t="shared" si="1"/>
        <v>27</v>
      </c>
      <c r="B35" s="20" t="s">
        <v>26</v>
      </c>
      <c r="C35" s="21" t="s">
        <v>4</v>
      </c>
      <c r="D35" s="21">
        <v>1</v>
      </c>
      <c r="E35" s="11"/>
      <c r="F35" s="12">
        <f t="shared" si="4"/>
        <v>0</v>
      </c>
    </row>
    <row r="36" spans="1:6">
      <c r="A36" s="7">
        <f t="shared" si="1"/>
        <v>28</v>
      </c>
      <c r="B36" s="20" t="s">
        <v>27</v>
      </c>
      <c r="C36" s="21" t="s">
        <v>4</v>
      </c>
      <c r="D36" s="21">
        <v>1</v>
      </c>
      <c r="E36" s="11"/>
      <c r="F36" s="12">
        <f t="shared" si="4"/>
        <v>0</v>
      </c>
    </row>
    <row r="37" spans="1:6">
      <c r="A37" s="7">
        <f t="shared" si="1"/>
        <v>29</v>
      </c>
      <c r="B37" s="20" t="s">
        <v>28</v>
      </c>
      <c r="C37" s="21" t="s">
        <v>4</v>
      </c>
      <c r="D37" s="21">
        <v>2</v>
      </c>
      <c r="E37" s="11"/>
      <c r="F37" s="12">
        <f t="shared" si="4"/>
        <v>0</v>
      </c>
    </row>
    <row r="38" spans="1:6" ht="26.4">
      <c r="A38" s="7">
        <f t="shared" si="1"/>
        <v>30</v>
      </c>
      <c r="B38" s="20" t="s">
        <v>29</v>
      </c>
      <c r="C38" s="21" t="s">
        <v>4</v>
      </c>
      <c r="D38" s="21">
        <v>1</v>
      </c>
      <c r="E38" s="11"/>
      <c r="F38" s="12">
        <f t="shared" si="4"/>
        <v>0</v>
      </c>
    </row>
    <row r="39" spans="1:6">
      <c r="A39" s="7">
        <f t="shared" si="1"/>
        <v>31</v>
      </c>
      <c r="B39" s="13" t="s">
        <v>30</v>
      </c>
      <c r="C39" s="21" t="s">
        <v>4</v>
      </c>
      <c r="D39" s="21">
        <v>1</v>
      </c>
      <c r="E39" s="11"/>
      <c r="F39" s="12">
        <f t="shared" si="4"/>
        <v>0</v>
      </c>
    </row>
    <row r="40" spans="1:6">
      <c r="A40" s="7">
        <f t="shared" si="1"/>
        <v>32</v>
      </c>
      <c r="B40" s="13" t="s">
        <v>31</v>
      </c>
      <c r="C40" s="21" t="s">
        <v>4</v>
      </c>
      <c r="D40" s="21">
        <v>1</v>
      </c>
      <c r="E40" s="11"/>
      <c r="F40" s="12">
        <f t="shared" si="4"/>
        <v>0</v>
      </c>
    </row>
    <row r="41" spans="1:6">
      <c r="A41" s="7">
        <f t="shared" si="1"/>
        <v>33</v>
      </c>
      <c r="B41" s="20" t="s">
        <v>32</v>
      </c>
      <c r="C41" s="21" t="s">
        <v>4</v>
      </c>
      <c r="D41" s="21">
        <v>1</v>
      </c>
      <c r="E41" s="11"/>
      <c r="F41" s="12">
        <f t="shared" si="4"/>
        <v>0</v>
      </c>
    </row>
    <row r="42" spans="1:6">
      <c r="A42" s="7">
        <f t="shared" si="1"/>
        <v>34</v>
      </c>
      <c r="B42" s="20" t="s">
        <v>33</v>
      </c>
      <c r="C42" s="21" t="s">
        <v>9</v>
      </c>
      <c r="D42" s="21">
        <v>2</v>
      </c>
      <c r="E42" s="11"/>
      <c r="F42" s="12">
        <f t="shared" si="4"/>
        <v>0</v>
      </c>
    </row>
    <row r="43" spans="1:6">
      <c r="A43" s="7">
        <f t="shared" si="1"/>
        <v>35</v>
      </c>
      <c r="B43" s="20" t="s">
        <v>34</v>
      </c>
      <c r="C43" s="21" t="s">
        <v>4</v>
      </c>
      <c r="D43" s="21">
        <v>1</v>
      </c>
      <c r="E43" s="11"/>
      <c r="F43" s="12">
        <f t="shared" si="4"/>
        <v>0</v>
      </c>
    </row>
    <row r="44" spans="1:6" ht="26.4">
      <c r="A44" s="7">
        <f t="shared" si="1"/>
        <v>36</v>
      </c>
      <c r="B44" s="20" t="s">
        <v>35</v>
      </c>
      <c r="C44" s="21" t="s">
        <v>9</v>
      </c>
      <c r="D44" s="21">
        <v>2</v>
      </c>
      <c r="E44" s="11"/>
      <c r="F44" s="12">
        <f t="shared" si="4"/>
        <v>0</v>
      </c>
    </row>
    <row r="45" spans="1:6">
      <c r="A45" s="7">
        <f t="shared" si="1"/>
        <v>37</v>
      </c>
      <c r="B45" s="20" t="s">
        <v>36</v>
      </c>
      <c r="C45" s="21" t="s">
        <v>37</v>
      </c>
      <c r="D45" s="21">
        <v>40</v>
      </c>
      <c r="E45" s="11"/>
      <c r="F45" s="12">
        <f t="shared" si="4"/>
        <v>0</v>
      </c>
    </row>
    <row r="46" spans="1:6" ht="26.4">
      <c r="A46" s="7">
        <f t="shared" si="1"/>
        <v>38</v>
      </c>
      <c r="B46" s="20" t="s">
        <v>38</v>
      </c>
      <c r="C46" s="21" t="s">
        <v>9</v>
      </c>
      <c r="D46" s="21">
        <v>4</v>
      </c>
      <c r="E46" s="11"/>
      <c r="F46" s="12">
        <f t="shared" si="4"/>
        <v>0</v>
      </c>
    </row>
    <row r="47" spans="1:6">
      <c r="A47" s="7">
        <f t="shared" si="1"/>
        <v>39</v>
      </c>
      <c r="B47" s="20" t="s">
        <v>39</v>
      </c>
      <c r="C47" s="21" t="s">
        <v>9</v>
      </c>
      <c r="D47" s="21">
        <v>2</v>
      </c>
      <c r="E47" s="11"/>
      <c r="F47" s="12">
        <f t="shared" ref="F47" si="5">ROUND(D47*E47,2)</f>
        <v>0</v>
      </c>
    </row>
    <row r="48" spans="1:6" ht="26.4">
      <c r="A48" s="7">
        <f t="shared" si="1"/>
        <v>40</v>
      </c>
      <c r="B48" s="20" t="s">
        <v>40</v>
      </c>
      <c r="C48" s="21" t="s">
        <v>4</v>
      </c>
      <c r="D48" s="21">
        <v>1</v>
      </c>
      <c r="E48" s="11"/>
      <c r="F48" s="12">
        <f t="shared" ref="F48:F50" si="6">ROUND(D48*E48,2)</f>
        <v>0</v>
      </c>
    </row>
    <row r="49" spans="1:6">
      <c r="A49" s="7">
        <f t="shared" si="1"/>
        <v>41</v>
      </c>
      <c r="B49" s="20" t="s">
        <v>41</v>
      </c>
      <c r="C49" s="21" t="s">
        <v>42</v>
      </c>
      <c r="D49" s="21">
        <v>1</v>
      </c>
      <c r="E49" s="11"/>
      <c r="F49" s="12">
        <f t="shared" si="6"/>
        <v>0</v>
      </c>
    </row>
    <row r="50" spans="1:6" ht="13.8" thickBot="1">
      <c r="A50" s="28">
        <f t="shared" si="1"/>
        <v>42</v>
      </c>
      <c r="B50" s="29" t="s">
        <v>55</v>
      </c>
      <c r="C50" s="30" t="s">
        <v>17</v>
      </c>
      <c r="D50" s="30">
        <v>1</v>
      </c>
      <c r="E50" s="31"/>
      <c r="F50" s="22">
        <f t="shared" si="6"/>
        <v>0</v>
      </c>
    </row>
    <row r="51" spans="1:6" ht="13.8" thickBot="1">
      <c r="A51" s="36" t="s">
        <v>3</v>
      </c>
      <c r="B51" s="37" t="s">
        <v>45</v>
      </c>
      <c r="C51" s="38" t="s">
        <v>3</v>
      </c>
      <c r="D51" s="39" t="s">
        <v>3</v>
      </c>
      <c r="E51" s="40" t="s">
        <v>3</v>
      </c>
      <c r="F51" s="41" t="s">
        <v>3</v>
      </c>
    </row>
    <row r="52" spans="1:6">
      <c r="A52" s="32">
        <f>A50+1</f>
        <v>43</v>
      </c>
      <c r="B52" s="33" t="s">
        <v>57</v>
      </c>
      <c r="C52" s="19" t="s">
        <v>4</v>
      </c>
      <c r="D52" s="19">
        <v>1</v>
      </c>
      <c r="E52" s="34"/>
      <c r="F52" s="35">
        <f t="shared" ref="F52" si="7">ROUND(D52*E52,2)</f>
        <v>0</v>
      </c>
    </row>
    <row r="53" spans="1:6">
      <c r="A53" s="7">
        <f t="shared" si="1"/>
        <v>44</v>
      </c>
      <c r="B53" s="20" t="s">
        <v>44</v>
      </c>
      <c r="C53" s="21" t="s">
        <v>4</v>
      </c>
      <c r="D53" s="21">
        <v>1</v>
      </c>
      <c r="E53" s="11"/>
      <c r="F53" s="12">
        <f t="shared" ref="F53:F54" si="8">ROUND(D53*E53,2)</f>
        <v>0</v>
      </c>
    </row>
    <row r="54" spans="1:6" ht="13.8" thickBot="1">
      <c r="A54" s="23">
        <f t="shared" si="1"/>
        <v>45</v>
      </c>
      <c r="B54" s="24" t="s">
        <v>56</v>
      </c>
      <c r="C54" s="25" t="s">
        <v>4</v>
      </c>
      <c r="D54" s="25">
        <v>1</v>
      </c>
      <c r="E54" s="26"/>
      <c r="F54" s="27">
        <f t="shared" si="8"/>
        <v>0</v>
      </c>
    </row>
    <row r="55" spans="1:6" ht="27" customHeight="1" thickBot="1">
      <c r="C55" s="51" t="s">
        <v>11</v>
      </c>
      <c r="D55" s="52"/>
      <c r="E55" s="53"/>
      <c r="F55" s="4">
        <f>SUM(F6:F54)</f>
        <v>0</v>
      </c>
    </row>
    <row r="63" spans="1:6">
      <c r="E63" s="3"/>
    </row>
    <row r="64" spans="1:6">
      <c r="E64" s="3"/>
    </row>
    <row r="65" spans="5:5">
      <c r="E65" s="3"/>
    </row>
  </sheetData>
  <mergeCells count="8">
    <mergeCell ref="A1:B1"/>
    <mergeCell ref="C55:E55"/>
    <mergeCell ref="A2:A3"/>
    <mergeCell ref="A4:A5"/>
    <mergeCell ref="B2:F3"/>
    <mergeCell ref="D4:D5"/>
    <mergeCell ref="C4:C5"/>
    <mergeCell ref="B4:B5"/>
  </mergeCells>
  <phoneticPr fontId="7" type="noConversion"/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44738-F02F-46BB-8F99-1A0ADB81BD0B}">
  <sheetPr>
    <pageSetUpPr fitToPage="1"/>
  </sheetPr>
  <dimension ref="A1:L17"/>
  <sheetViews>
    <sheetView zoomScaleNormal="100" workbookViewId="0">
      <selection activeCell="B6" sqref="B6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12" ht="30.6" customHeight="1" thickBot="1">
      <c r="A1" s="50" t="s">
        <v>64</v>
      </c>
      <c r="B1" s="71"/>
    </row>
    <row r="2" spans="1:12" ht="33" customHeight="1">
      <c r="A2" s="57" t="s">
        <v>6</v>
      </c>
      <c r="B2" s="72" t="s">
        <v>58</v>
      </c>
      <c r="C2" s="61"/>
      <c r="D2" s="61"/>
      <c r="E2" s="61"/>
      <c r="F2" s="62"/>
      <c r="G2" s="73"/>
      <c r="H2" s="73"/>
      <c r="I2" s="73"/>
      <c r="J2" s="73"/>
      <c r="K2" s="73"/>
      <c r="L2" s="73"/>
    </row>
    <row r="3" spans="1:12" ht="24.6" customHeight="1" thickBot="1">
      <c r="A3" s="58"/>
      <c r="B3" s="74"/>
      <c r="C3" s="63"/>
      <c r="D3" s="63"/>
      <c r="E3" s="63"/>
      <c r="F3" s="64"/>
      <c r="G3" s="73"/>
      <c r="H3" s="73"/>
      <c r="I3" s="73"/>
      <c r="J3" s="73"/>
      <c r="K3" s="73"/>
      <c r="L3" s="73"/>
    </row>
    <row r="4" spans="1:12" ht="26.25" customHeight="1">
      <c r="A4" s="59" t="s">
        <v>0</v>
      </c>
      <c r="B4" s="69" t="s">
        <v>5</v>
      </c>
      <c r="C4" s="67" t="s">
        <v>1</v>
      </c>
      <c r="D4" s="75" t="s">
        <v>2</v>
      </c>
      <c r="E4" s="59" t="s">
        <v>8</v>
      </c>
      <c r="F4" s="59" t="s">
        <v>7</v>
      </c>
    </row>
    <row r="5" spans="1:12" ht="13.8" thickBot="1">
      <c r="A5" s="60"/>
      <c r="B5" s="70"/>
      <c r="C5" s="68"/>
      <c r="D5" s="76"/>
      <c r="E5" s="60"/>
      <c r="F5" s="60"/>
    </row>
    <row r="6" spans="1:12" ht="301.8" customHeight="1" thickBot="1">
      <c r="A6" s="77">
        <v>1</v>
      </c>
      <c r="B6" s="78" t="s">
        <v>59</v>
      </c>
      <c r="C6" s="79" t="s">
        <v>60</v>
      </c>
      <c r="D6" s="80">
        <v>1</v>
      </c>
      <c r="E6" s="81"/>
      <c r="F6" s="82">
        <f>ROUND(D6*E6,2)</f>
        <v>0</v>
      </c>
    </row>
    <row r="7" spans="1:12" ht="27" customHeight="1" thickBot="1">
      <c r="C7" s="51" t="s">
        <v>11</v>
      </c>
      <c r="D7" s="52"/>
      <c r="E7" s="53"/>
      <c r="F7" s="83">
        <f>SUM(F6:F6)</f>
        <v>0</v>
      </c>
    </row>
    <row r="15" spans="1:12" s="2" customFormat="1">
      <c r="A15" s="1"/>
      <c r="B15" s="1"/>
      <c r="E15" s="3"/>
      <c r="G15" s="1"/>
      <c r="H15" s="1"/>
      <c r="I15" s="1"/>
      <c r="J15" s="1"/>
      <c r="K15" s="1"/>
      <c r="L15" s="1"/>
    </row>
    <row r="16" spans="1:12" s="2" customFormat="1">
      <c r="A16" s="1"/>
      <c r="B16" s="1"/>
      <c r="E16" s="3"/>
      <c r="G16" s="1"/>
      <c r="H16" s="1"/>
      <c r="I16" s="1"/>
      <c r="J16" s="1"/>
      <c r="K16" s="1"/>
      <c r="L16" s="1"/>
    </row>
    <row r="17" spans="1:12" s="2" customFormat="1">
      <c r="A17" s="1"/>
      <c r="B17" s="1"/>
      <c r="E17" s="3"/>
      <c r="G17" s="1"/>
      <c r="H17" s="1"/>
      <c r="I17" s="1"/>
      <c r="J17" s="1"/>
      <c r="K17" s="1"/>
      <c r="L17" s="1"/>
    </row>
  </sheetData>
  <mergeCells count="10">
    <mergeCell ref="C7:E7"/>
    <mergeCell ref="A1:B1"/>
    <mergeCell ref="A2:A3"/>
    <mergeCell ref="B2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836C-045A-40C1-9E3D-06117D357F2E}">
  <sheetPr>
    <pageSetUpPr fitToPage="1"/>
  </sheetPr>
  <dimension ref="A1:L19"/>
  <sheetViews>
    <sheetView zoomScaleNormal="100" workbookViewId="0">
      <selection activeCell="B13" sqref="B13"/>
    </sheetView>
  </sheetViews>
  <sheetFormatPr defaultColWidth="9.109375" defaultRowHeight="13.2"/>
  <cols>
    <col min="1" max="1" width="8.109375" style="1" customWidth="1"/>
    <col min="2" max="2" width="65.6640625" style="1" customWidth="1"/>
    <col min="3" max="3" width="10.44140625" style="2" customWidth="1"/>
    <col min="4" max="4" width="9.6640625" style="2" customWidth="1"/>
    <col min="5" max="5" width="13.5546875" style="2" customWidth="1"/>
    <col min="6" max="6" width="14.6640625" style="2" bestFit="1" customWidth="1"/>
    <col min="7" max="12" width="11.6640625" style="1" customWidth="1"/>
    <col min="13" max="16384" width="9.109375" style="1"/>
  </cols>
  <sheetData>
    <row r="1" spans="1:12" ht="30.6" customHeight="1" thickBot="1">
      <c r="A1" s="50" t="s">
        <v>65</v>
      </c>
      <c r="B1" s="71"/>
    </row>
    <row r="2" spans="1:12" ht="33" customHeight="1">
      <c r="A2" s="57" t="s">
        <v>6</v>
      </c>
      <c r="B2" s="72" t="s">
        <v>62</v>
      </c>
      <c r="C2" s="61"/>
      <c r="D2" s="61"/>
      <c r="E2" s="61"/>
      <c r="F2" s="62"/>
      <c r="G2" s="73"/>
      <c r="H2" s="73"/>
      <c r="I2" s="73"/>
      <c r="J2" s="73"/>
      <c r="K2" s="73"/>
      <c r="L2" s="73"/>
    </row>
    <row r="3" spans="1:12" ht="24.6" customHeight="1" thickBot="1">
      <c r="A3" s="58"/>
      <c r="B3" s="74"/>
      <c r="C3" s="63"/>
      <c r="D3" s="63"/>
      <c r="E3" s="63"/>
      <c r="F3" s="64"/>
      <c r="G3" s="73"/>
      <c r="H3" s="73"/>
      <c r="I3" s="73"/>
      <c r="J3" s="73"/>
      <c r="K3" s="73"/>
      <c r="L3" s="73"/>
    </row>
    <row r="4" spans="1:12" ht="26.25" customHeight="1">
      <c r="A4" s="59" t="s">
        <v>0</v>
      </c>
      <c r="B4" s="69" t="s">
        <v>5</v>
      </c>
      <c r="C4" s="67" t="s">
        <v>1</v>
      </c>
      <c r="D4" s="75" t="s">
        <v>2</v>
      </c>
      <c r="E4" s="59" t="s">
        <v>8</v>
      </c>
      <c r="F4" s="59" t="s">
        <v>7</v>
      </c>
    </row>
    <row r="5" spans="1:12" ht="13.8" thickBot="1">
      <c r="A5" s="60"/>
      <c r="B5" s="70"/>
      <c r="C5" s="68"/>
      <c r="D5" s="76"/>
      <c r="E5" s="60"/>
      <c r="F5" s="60"/>
    </row>
    <row r="6" spans="1:12" ht="178.8" customHeight="1" thickBot="1">
      <c r="A6" s="77">
        <v>1</v>
      </c>
      <c r="B6" s="78" t="s">
        <v>61</v>
      </c>
      <c r="C6" s="79" t="s">
        <v>60</v>
      </c>
      <c r="D6" s="80">
        <v>1</v>
      </c>
      <c r="E6" s="81"/>
      <c r="F6" s="82">
        <f>ROUND(D6*E6,2)</f>
        <v>0</v>
      </c>
    </row>
    <row r="7" spans="1:12" ht="27" customHeight="1" thickBot="1">
      <c r="C7" s="51" t="s">
        <v>11</v>
      </c>
      <c r="D7" s="52"/>
      <c r="E7" s="53"/>
      <c r="F7" s="83">
        <f>SUM(F6:F6)</f>
        <v>0</v>
      </c>
    </row>
    <row r="8" spans="1:12" ht="13.8" thickBot="1">
      <c r="C8" s="54" t="s">
        <v>12</v>
      </c>
      <c r="D8" s="55"/>
      <c r="E8" s="56"/>
      <c r="F8" s="84">
        <f>ROUND(F7*0.23,2)</f>
        <v>0</v>
      </c>
    </row>
    <row r="9" spans="1:12" ht="13.8" thickBot="1">
      <c r="C9" s="54" t="s">
        <v>13</v>
      </c>
      <c r="D9" s="55"/>
      <c r="E9" s="56"/>
      <c r="F9" s="85">
        <f>F7+F8</f>
        <v>0</v>
      </c>
    </row>
    <row r="17" spans="5:5">
      <c r="E17" s="3"/>
    </row>
    <row r="18" spans="5:5">
      <c r="E18" s="3"/>
    </row>
    <row r="19" spans="5:5">
      <c r="E19" s="3"/>
    </row>
  </sheetData>
  <mergeCells count="12">
    <mergeCell ref="A1:B1"/>
    <mergeCell ref="B2:F3"/>
    <mergeCell ref="D4:D5"/>
    <mergeCell ref="C4:C5"/>
    <mergeCell ref="B4:B5"/>
    <mergeCell ref="C9:E9"/>
    <mergeCell ref="C8:E8"/>
    <mergeCell ref="C7:E7"/>
    <mergeCell ref="E4:E5"/>
    <mergeCell ref="F4:F5"/>
    <mergeCell ref="A2:A3"/>
    <mergeCell ref="A4:A5"/>
  </mergeCells>
  <pageMargins left="0.7" right="0.7" top="0.75" bottom="0.75" header="0.3" footer="0.3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12C0-3505-4BB9-AA2D-6FEABAAB2A5F}">
  <sheetPr>
    <pageSetUpPr fitToPage="1"/>
  </sheetPr>
  <dimension ref="B2:C13"/>
  <sheetViews>
    <sheetView workbookViewId="0">
      <selection activeCell="B2" sqref="B2:C2"/>
    </sheetView>
  </sheetViews>
  <sheetFormatPr defaultRowHeight="13.2"/>
  <cols>
    <col min="1" max="1" width="5" customWidth="1"/>
    <col min="2" max="2" width="40.44140625" customWidth="1"/>
    <col min="3" max="3" width="55.5546875" customWidth="1"/>
  </cols>
  <sheetData>
    <row r="2" spans="2:3" ht="37.799999999999997" customHeight="1" thickBot="1">
      <c r="B2" s="86" t="s">
        <v>62</v>
      </c>
      <c r="C2" s="86"/>
    </row>
    <row r="3" spans="2:3" ht="21.6" customHeight="1">
      <c r="B3" s="87" t="s">
        <v>66</v>
      </c>
      <c r="C3" s="88">
        <f>'Wartość robocizny'!F55</f>
        <v>0</v>
      </c>
    </row>
    <row r="4" spans="2:3" ht="21.6" customHeight="1">
      <c r="B4" s="89" t="s">
        <v>67</v>
      </c>
      <c r="C4" s="90">
        <f>'Wartość Materiałów'!F7</f>
        <v>0</v>
      </c>
    </row>
    <row r="5" spans="2:3" ht="21.6" customHeight="1" thickBot="1">
      <c r="B5" s="91" t="s">
        <v>68</v>
      </c>
      <c r="C5" s="92">
        <f>'Wartość Sprzętu'!F7</f>
        <v>0</v>
      </c>
    </row>
    <row r="6" spans="2:3" ht="21.6" customHeight="1">
      <c r="B6" s="93" t="s">
        <v>72</v>
      </c>
      <c r="C6" s="94">
        <f>SUM(C3:C5)</f>
        <v>0</v>
      </c>
    </row>
    <row r="7" spans="2:3" ht="21.6" customHeight="1">
      <c r="B7" s="95" t="s">
        <v>69</v>
      </c>
      <c r="C7" s="96">
        <f>C6*1.23-C6</f>
        <v>0</v>
      </c>
    </row>
    <row r="8" spans="2:3" ht="21.6" customHeight="1" thickBot="1">
      <c r="B8" s="97" t="s">
        <v>73</v>
      </c>
      <c r="C8" s="98">
        <f>C7+C6</f>
        <v>0</v>
      </c>
    </row>
    <row r="12" spans="2:3" ht="60.6" customHeight="1">
      <c r="C12" s="99" t="s">
        <v>70</v>
      </c>
    </row>
    <row r="13" spans="2:3">
      <c r="C13" s="2" t="s">
        <v>71</v>
      </c>
    </row>
  </sheetData>
  <mergeCells count="1">
    <mergeCell ref="B2:C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Wartość robocizny</vt:lpstr>
      <vt:lpstr>Wartość Materiałów</vt:lpstr>
      <vt:lpstr>Wartość Sprzętu</vt:lpstr>
      <vt:lpstr>Arkusz3</vt:lpstr>
      <vt:lpstr>'Wartość Materiałów'!Obszar_wydruku</vt:lpstr>
      <vt:lpstr>'Wartość robocizny'!Obszar_wydruku</vt:lpstr>
      <vt:lpstr>'Wartość Sprzętu'!Obszar_wydruku</vt:lpstr>
    </vt:vector>
  </TitlesOfParts>
  <Company>Transprojekt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</dc:creator>
  <cp:lastModifiedBy>Rumiński Michał</cp:lastModifiedBy>
  <cp:lastPrinted>2025-06-02T07:57:23Z</cp:lastPrinted>
  <dcterms:created xsi:type="dcterms:W3CDTF">2010-02-12T12:18:21Z</dcterms:created>
  <dcterms:modified xsi:type="dcterms:W3CDTF">2025-06-02T07:57:45Z</dcterms:modified>
</cp:coreProperties>
</file>