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zrkfile\ZRK\NRR\NRRd\2. ZIELONA GÓRA\3. INWESTYCJE Z IZ\Rok 2024\MPK 24 24 011 - kompleksowa wymiana nawierzchni na linii 370\Podwykonawstwo\Roboty torowe + przejazdy\"/>
    </mc:Choice>
  </mc:AlternateContent>
  <xr:revisionPtr revIDLastSave="0" documentId="13_ncr:1_{1870D205-BDC9-437E-AA30-6BD67BB7699A}" xr6:coauthVersionLast="47" xr6:coauthVersionMax="47" xr10:uidLastSave="{00000000-0000-0000-0000-000000000000}"/>
  <bookViews>
    <workbookView xWindow="0" yWindow="-216" windowWidth="22992" windowHeight="12576" xr2:uid="{00000000-000D-0000-FFFF-FFFF00000000}"/>
  </bookViews>
  <sheets>
    <sheet name="Zakres prac - roboty torow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4" l="1"/>
  <c r="O38" i="4"/>
  <c r="O37" i="4"/>
  <c r="O32" i="4"/>
  <c r="O33" i="4"/>
  <c r="O34" i="4"/>
  <c r="O35" i="4"/>
  <c r="O36" i="4"/>
  <c r="O31" i="4"/>
  <c r="O17" i="4"/>
  <c r="O18" i="4"/>
  <c r="O16" i="4"/>
  <c r="O12" i="4"/>
  <c r="E22" i="4" l="1"/>
  <c r="E30" i="4"/>
  <c r="E29" i="4"/>
  <c r="E28" i="4"/>
  <c r="E27" i="4"/>
  <c r="E26" i="4"/>
  <c r="E25" i="4"/>
  <c r="E24" i="4"/>
  <c r="E21" i="4"/>
  <c r="E23" i="4"/>
  <c r="E20" i="4"/>
  <c r="E15" i="4"/>
  <c r="E14" i="4"/>
  <c r="M14" i="4" s="1"/>
  <c r="O14" i="4" s="1"/>
  <c r="E10" i="4"/>
  <c r="E11" i="4"/>
  <c r="E9" i="4"/>
  <c r="B9" i="4"/>
  <c r="B10" i="4" s="1"/>
  <c r="M20" i="4" l="1"/>
  <c r="O20" i="4" s="1"/>
  <c r="M5" i="4"/>
  <c r="O8" i="4" s="1"/>
</calcChain>
</file>

<file path=xl/sharedStrings.xml><?xml version="1.0" encoding="utf-8"?>
<sst xmlns="http://schemas.openxmlformats.org/spreadsheetml/2006/main" count="59" uniqueCount="48">
  <si>
    <t>Lp</t>
  </si>
  <si>
    <t xml:space="preserve">Początek </t>
  </si>
  <si>
    <t>Koniec</t>
  </si>
  <si>
    <t>Zakres prac do wykonania</t>
  </si>
  <si>
    <t>Wymiana podkładów na PS94 z przytwierdzeniam W-14 szyna staroużyteczna 49E1, uzupełnienie tłucznia po oczyszczaniu , ścięcie ław , zabudowa punktów stałych i wykonanie metryki torów ( materiał nwierzchniowy  ; podkłady z przytwierdzeniam oraz tłuczeń po stronie  ZRK -DOM )</t>
  </si>
  <si>
    <t>Wymiana podkładów na PS94 z przytwierdzeniam W-14 szyna staroużyteczna 49E1, uzupełnienie tłucznia po oczyszczaniu , ścięcie ław , zabudowa punktów stałych i wykonanie metryki torów ( materiał nawierzchniowy ; podkłady z przytwierdzeniam oraz tłuczeń  po stronie ZRK -DOM)</t>
  </si>
  <si>
    <t>Liwidacja komór łubkowych oraz styków z wykorzystaniem szyny staroużytwecznej 49E1 wraz z  wymianą podkładów na PS94 z przytwierdzeniam W-14 szyna staroużyteczna 49E1, uzupełnienie tłucznia po oczyszczaniu , ścięcie ław , zabudowa punktów stałych i wykonanie metryki torów ( materiał  ; podkłady z przytwierdzeniam oraz tłuczeń ZRK -DOM)</t>
  </si>
  <si>
    <t>Kompleksowa wymiana nawierzchni na szynę 60E1 podkłady  PS94 W-14, uzupełnienie tłucznia po oczyszczaniu , ścięcie ław , zabudowa punktów stałych i wykonanie metryki torów ( materiał nawierchniowy  ; szyny, podkłady z przytwierdzeniam oraz tłuczeń  po stronie ZRK -DOM)</t>
  </si>
  <si>
    <t>Kompleksowa wymiana nawierzchni na szynę 60E1 podkłady  PS94 W-14,  uzupełnienie tłucznia po oczyszczaniu wraz z oprofilowaniem, ścięcie ław , zabudowa punktów stałych i wykonanie metryki torów ( materiał nawierzchniowy  ;szyny , podkłady z przytwierdzeniam oraz tłuczeń  ZRK -DOM)</t>
  </si>
  <si>
    <t>Liwidacja styków wiszących, ściecie ław ,zabudowa punktów stałych i wykonanie metryki torów</t>
  </si>
  <si>
    <t>Kompleksowa wymiana nawierzchni na szynę 60E1 podkłady  PS94 W-14, uzupełnienie tłucznia po oczyszczaniu , ścięcie ław , zabudowa punktów stałych i wykonanie metryki torów ( materiał nawierzchniowy ; szyny , podkłady z przytwierdzeniam oraz tłuczeń po stronie ZRK -DOM)</t>
  </si>
  <si>
    <t>Kompleksowa wymiana nawierzchni na szynę 60E1 podkłady  PS94 W-14, uzupełnienie tłucznia po oczyszczaniu , ścięcie ław , zabudowa punktów stałych i wykonanie metryki torów ( materiał nawierzchniowy; szyny ; podkłady z przytwierdzeniam oraz tłuczeń po stronie ZRK -DOM)</t>
  </si>
  <si>
    <t>Kompleksowa wymiana nawierzchni na szynę 60E1 podkłady  PS94 W-14, uzupełnienie tłucznia po oczyszczaniu , ścięcie ław , zabudowa punktów stałych i wykonanie metryki torów ( materiał nawierzchniowy ;szyny, podkłady z przytwierdzeniam oraz tłuczeń  po stronie  ZRK -DOM)</t>
  </si>
  <si>
    <t>Kompleksowa wymiana nawierzchni na szynę 49E1 podkłady  PS94  z przytwierdzeniem Sb, uzupełnienie tłucznia po oczyszczaniu, ścięcie ław , zabudowa punktów stałych i wykonanie metryki torów ( materiał nawierzchniowy  ; szyny,podkłady z przytwierdzeniam oraz tłuczeń po stronie ZRK -DOM)</t>
  </si>
  <si>
    <t>Kompleksowa wymiana nawierzchni na szynę 49E1 podkłady  drewno twarde, uzupełnienie tłucznia po oczyszczaniu wraz z oprofilowaniem, ścięcie ław , zabudowa punktów stałych i wykonanie metryki torów ( materiał  nawierzchniowy ; szyny , podkłady wraz z przytwierdzeniami , tłuczeń po stronie ZRK -DOM)</t>
  </si>
  <si>
    <t>Kompleksowa wymiana nawierzchni na szynę 49E1 podkłady  drewno twarde, uzupełnienie tłucznia po oczyszczaniu, ścięcie ław  ( materiał nawierchchniowy:szyny ; podkłady z przytwierdzeniam oraz tłuczeń  po stronie ZRK -DOM)</t>
  </si>
  <si>
    <t>Kompleksowa wymiana nawierzchni na szynę 49E1 podkłady  drewno twarde, uzupełnienie tłucznia po oczyszczaniu, ścięcie ław , zabudowa punktów stałych i wykonanie metryki torów ( materiał ZRK -DOM)</t>
  </si>
  <si>
    <t>Kompleksowa wymiana nawierzchni na szynę 49E1 podkłady  drewno twarde, uzupełnienie tłucznia po oczyszczaniu , ścięcie ław , zabudowa punktów stałych i wykonanie metryki torów ( materiał nawierzchniowy : szyny , podkłady , tłuczeń po stronie ZRK -DOM)</t>
  </si>
  <si>
    <t>Kompleksowa wymiana nawierzchni na szynę 49E1 podkłady  drewno twarde, uzupełnienie tłucznia po oczyszczeniu, ścięcie ław , zabudowa punktów stałych i wykonanie metryki torów ( materiał nawierrzchniowy; szyny, podkłady wraz z przytwierdzeniami, tłuczeń po stronie ZRK -DOM)</t>
  </si>
  <si>
    <t>Kompleksowa wymiana nawierzchni na szynę 49E1 podkłady  drewno twarde, uzupełnienie tłucznia po oczyszczaniu , ścięcie ław , zabudowa punktów stałych i wykonanie metryki torów ( materiał nawierchniowy; szyny, podkłady wraz z przytwierdzeniami, tłuczeń po stronie ZRK -DOM)</t>
  </si>
  <si>
    <t>UWAGI</t>
  </si>
  <si>
    <t>Ilość</t>
  </si>
  <si>
    <t>Cena</t>
  </si>
  <si>
    <t>Wartość</t>
  </si>
  <si>
    <t>Jednostka miary</t>
  </si>
  <si>
    <t>kmt</t>
  </si>
  <si>
    <t>Odcinek  Zielona Góra - Nowogród Osiedle km 0,000-29,854
zamknięcie całodobowe toru  do 12.08.2024</t>
  </si>
  <si>
    <t>odcinek  Nowogród Osiedle -Bieniów km 31,000-40,630
zamknięcie całodobowe toru 13.08.2024 do 30.09.2024</t>
  </si>
  <si>
    <t>Długość 
odcinka 
w km</t>
  </si>
  <si>
    <t>Szyny rozładunek na szlaku stacja Nowogród Bobrzański Osiedle
Podkłady - Nowogród Osiedle
Tłuczeń - Nowogród  Bobrzański Osiedle
Wycena powinna zawierać rozładunki i załadunki materiałów , dowóz materiałów na miejsce wbudowania, zdanie materiałów z rozbiórki do ISE Czerwieńsk i Żary, wykonanie utylizacji podkładów betonowych, wysiewki  oraz wykonanie dokumentacji Powykonawczej.Ponadto nalWycena powinna zawierać rozładunki i załadunki materiałów , dowóz materiałów na miejsce wbudowania, zdanie materiałów z rozbiórki do ISE Czerwieńsk i Żary, wykonanie utylizacji podkładów betonowych, wysiewki  oraz wykonanie dokumentacji Powykonawczej.Ponadto należy doliczyć obustronne ścięcie ław w miejscach wymiany oraz wykonanie punktów stałych wraz z metryką toru bezstykowego oraz ewentualną regulację w temperaturach neutralnych( wykonanierozprężania toru).</t>
  </si>
  <si>
    <t xml:space="preserve"> Podkłady - Buchałów 
Tłuczeń - Nowogród  Bobrzański Osiedle
Wycena powinna zawierać rozładunki i załadunki materiałów , dowóz materiałów na miejsce wbudowania, zdanie materiałów z rozbiórki do ISE Czerwieńsk i Żary, wykonanie utylizacji podkładów betonowych, wysiewki  oraz wykonanie dokumentacji Powykonawczej.Ponadto należy doliczyć obustronne ścięcie ław w miejscach wymiany oraz wykonanie punktów stałych wraz z metryką toru bezstykowego oraz ewentualną regulację w temperaturach neutralnych( wykonanierozprężania toru).</t>
  </si>
  <si>
    <t>Szyny rozładunek na szlaku stacja Nowogród Bobrzański Osiedle Podkłady - Nowogród Osiedle
Tłuczeń - Nowogród  Bobrzański Osiedle
Wycena powinna zawierać rozładunki i załadunki materiałów , dowóz materiałów na miejsce wbudowania, zdanie materiałów z rozbiórki do ISE Czerwieńsk i Żary, wykonanie utylizacji podkładów betonowych, wysiewki  oraz wykonanie dokumentacji Powykonawczej.Ponadto należy doliczyć obustronne ścięcie ław w miejscach wymiany oraz wykonanie punktów stałych wraz z metryką toru bezstykowego oraz ewentualną regulację w temperaturach neutralnych( wykonanierozprężania toru).</t>
  </si>
  <si>
    <t>Razem netto</t>
  </si>
  <si>
    <t>VAT</t>
  </si>
  <si>
    <t>Razem brutto</t>
  </si>
  <si>
    <t xml:space="preserve">Wymiana 3 kompletów płyt CBP z naprawą dojazdów na drogach gruntowych na przejazdach kolejowo - drogowych w km 33,040; </t>
  </si>
  <si>
    <t>Napraw nawierzchni przejazdu kolejowo-drogowego kat. B poprzez wyminę płyt przejazdowych typu MU, naprawę odwodnienia oraz naprawę dojazdów do przejazdu w km: 49,417</t>
  </si>
  <si>
    <t xml:space="preserve">Napraw nawierzchni przejazdów kolejowo-drogowych kat. C poprzez wyminę płyt przejazdowych typu CBP, naprawę odwodnienia oraz naprawę dojazdów do przejazdów w km: 38,455; </t>
  </si>
  <si>
    <t xml:space="preserve">Wymiana 2 kompletów płyt CBP z naprawą dojazdów na drogach gruntowych na przejazdach kolejowo - drogowych w km 17,301; km 18,230; km 18,819; </t>
  </si>
  <si>
    <t xml:space="preserve">Wymiana 2 kompletów płyt CBP z naprawą dojazdów na drogach gruntowych na przejazdach kolejowo - drogowych  km 34,042; km 35,248; km 35,989; km 37,440; </t>
  </si>
  <si>
    <t>Napraw nawierzchni przejazdów kolejowo-drogowych kat. C poprzez wyminę płyt przejazdowych typu CBP, naprawę odwodnienia oraz naprawę dojazdów do przejazdów w km:  km 50,425</t>
  </si>
  <si>
    <t xml:space="preserve">Wymiana 2 kompletów płyt CBP z naprawą dojazdów na drogach gruntowych na przejazdach kolejowo - drogowych w km  km 41,150; km 41,637; km 42,183; km 42,816; km 43,706; km 44,745; km 46,080; km 46,860; km 47,194; km 48,741; </t>
  </si>
  <si>
    <t>Napraw nawierzchni przejazdu kolejowo-drogowego  poprzez wyminę płyt przejazdowych typu CBP, naprawę odwodnienia oraz naprawę dojazdów do przejazdu w km: 44,079</t>
  </si>
  <si>
    <t>Napraw nawierzchni przejazdu kolejowo-drogowego kat. A poprzez wyminę płyt przejazdowych typu MU, naprawę odwodnienia oraz naprawę dojazdów do przejazdu w km: 52,033</t>
  </si>
  <si>
    <t xml:space="preserve">Wymiana 1 kompletu płyt CBP na przejściu kat. E z naprawą dojścia w km 52,440; </t>
  </si>
  <si>
    <t>kpl</t>
  </si>
  <si>
    <t xml:space="preserve">Rozbicie Ceny Ofertowej 
dla zadania
Kompleksowa wymiana nawierzchni kolejowej na linii nr 370 Zielona Góra – Żary wraz z robotami towarzyszącymi
</t>
  </si>
  <si>
    <t>Odcinek Bieniów - Żary km 41,000-53,669 km
zamknięcie całodobowe toru 01.10.2024 do 29.11.2024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</si>
</sst>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38" xfId="0" applyFont="1" applyBorder="1"/>
    <xf numFmtId="0" fontId="3" fillId="0" borderId="38" xfId="0" applyFont="1" applyBorder="1" applyAlignment="1">
      <alignment wrapText="1"/>
    </xf>
    <xf numFmtId="0" fontId="1" fillId="0" borderId="4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 shrinkToFit="1"/>
    </xf>
    <xf numFmtId="0" fontId="1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0" fillId="0" borderId="43" xfId="0" applyBorder="1" applyAlignment="1">
      <alignment horizontal="center"/>
    </xf>
    <xf numFmtId="0" fontId="1" fillId="0" borderId="46" xfId="0" applyFont="1" applyBorder="1" applyAlignment="1">
      <alignment horizontal="center" vertical="center"/>
    </xf>
    <xf numFmtId="0" fontId="3" fillId="0" borderId="36" xfId="0" applyFont="1" applyBorder="1"/>
    <xf numFmtId="0" fontId="3" fillId="0" borderId="46" xfId="0" applyFont="1" applyBorder="1" applyAlignment="1">
      <alignment horizontal="center"/>
    </xf>
    <xf numFmtId="0" fontId="3" fillId="0" borderId="46" xfId="0" applyFont="1" applyBorder="1"/>
    <xf numFmtId="0" fontId="0" fillId="0" borderId="8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 wrapText="1" shrinkToFit="1"/>
    </xf>
    <xf numFmtId="0" fontId="1" fillId="0" borderId="40" xfId="0" applyFont="1" applyBorder="1" applyAlignment="1">
      <alignment horizontal="center" vertical="center" wrapText="1" shrinkToFit="1"/>
    </xf>
    <xf numFmtId="0" fontId="1" fillId="0" borderId="41" xfId="0" applyFont="1" applyBorder="1" applyAlignment="1">
      <alignment horizontal="center" vertical="center" wrapText="1" shrinkToFit="1"/>
    </xf>
    <xf numFmtId="0" fontId="1" fillId="0" borderId="42" xfId="0" applyFont="1" applyBorder="1" applyAlignment="1">
      <alignment horizontal="center" vertical="center" wrapText="1" shrinkToFi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164" fontId="0" fillId="0" borderId="33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164" fontId="0" fillId="0" borderId="21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164" fontId="2" fillId="0" borderId="12" xfId="0" applyNumberFormat="1" applyFont="1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38" xfId="0" applyFont="1" applyBorder="1" applyAlignment="1">
      <alignment horizontal="center" wrapText="1"/>
    </xf>
    <xf numFmtId="164" fontId="0" fillId="0" borderId="55" xfId="0" applyNumberFormat="1" applyBorder="1" applyAlignment="1">
      <alignment horizontal="center" vertical="center"/>
    </xf>
    <xf numFmtId="164" fontId="0" fillId="0" borderId="57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1AB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F0A0A-C638-42F7-BBA4-4E99A3794C7A}">
  <sheetPr>
    <pageSetUpPr fitToPage="1"/>
  </sheetPr>
  <dimension ref="A2:O39"/>
  <sheetViews>
    <sheetView tabSelected="1" topLeftCell="B16" workbookViewId="0">
      <selection activeCell="B19" sqref="B19:H19"/>
    </sheetView>
  </sheetViews>
  <sheetFormatPr defaultRowHeight="14.4" x14ac:dyDescent="0.3"/>
  <cols>
    <col min="2" max="2" width="5.21875" customWidth="1"/>
    <col min="3" max="3" width="11.33203125" customWidth="1"/>
    <col min="4" max="4" width="10.44140625" customWidth="1"/>
    <col min="5" max="5" width="5.109375" customWidth="1"/>
    <col min="6" max="6" width="11.109375" customWidth="1"/>
    <col min="8" max="8" width="122.77734375" customWidth="1"/>
    <col min="9" max="10" width="8.88671875" customWidth="1"/>
    <col min="11" max="11" width="49.88671875" customWidth="1"/>
    <col min="12" max="12" width="15.21875" customWidth="1"/>
    <col min="13" max="13" width="19" customWidth="1"/>
    <col min="14" max="14" width="19.77734375" customWidth="1"/>
    <col min="15" max="15" width="18.77734375" customWidth="1"/>
  </cols>
  <sheetData>
    <row r="2" spans="1:15" ht="65.400000000000006" customHeight="1" x14ac:dyDescent="0.3">
      <c r="A2" s="144" t="s">
        <v>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ht="15" thickBo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87" customHeight="1" thickBot="1" x14ac:dyDescent="0.35">
      <c r="B4" s="53" t="s">
        <v>0</v>
      </c>
      <c r="C4" s="54" t="s">
        <v>1</v>
      </c>
      <c r="D4" s="54" t="s">
        <v>2</v>
      </c>
      <c r="E4" s="102" t="s">
        <v>28</v>
      </c>
      <c r="F4" s="103"/>
      <c r="G4" s="124" t="s">
        <v>3</v>
      </c>
      <c r="H4" s="125"/>
      <c r="I4" s="119" t="s">
        <v>20</v>
      </c>
      <c r="J4" s="119"/>
      <c r="K4" s="119"/>
      <c r="L4" s="18" t="s">
        <v>24</v>
      </c>
      <c r="M4" s="18" t="s">
        <v>21</v>
      </c>
      <c r="N4" s="18" t="s">
        <v>22</v>
      </c>
      <c r="O4" s="18" t="s">
        <v>23</v>
      </c>
    </row>
    <row r="5" spans="1:15" ht="76.2" hidden="1" customHeight="1" x14ac:dyDescent="0.3">
      <c r="B5" s="5"/>
      <c r="C5" s="2"/>
      <c r="D5" s="2"/>
      <c r="E5" s="57"/>
      <c r="F5" s="57"/>
      <c r="G5" s="122"/>
      <c r="H5" s="123"/>
      <c r="I5" s="110" t="s">
        <v>30</v>
      </c>
      <c r="J5" s="111"/>
      <c r="K5" s="111"/>
      <c r="L5" s="14"/>
      <c r="M5" s="59">
        <f>E9+E10+E11</f>
        <v>2.3099999999999987</v>
      </c>
      <c r="N5" s="16"/>
      <c r="O5" s="16"/>
    </row>
    <row r="6" spans="1:15" ht="46.2" hidden="1" customHeight="1" x14ac:dyDescent="0.3">
      <c r="B6" s="6"/>
      <c r="C6" s="1"/>
      <c r="D6" s="1"/>
      <c r="E6" s="58"/>
      <c r="F6" s="58"/>
      <c r="G6" s="126"/>
      <c r="H6" s="127"/>
      <c r="I6" s="112"/>
      <c r="J6" s="113"/>
      <c r="K6" s="113"/>
      <c r="L6" s="15"/>
      <c r="M6" s="60"/>
      <c r="N6" s="17"/>
      <c r="O6" s="17"/>
    </row>
    <row r="7" spans="1:15" ht="46.2" hidden="1" customHeight="1" x14ac:dyDescent="0.3">
      <c r="B7" s="7"/>
      <c r="C7" s="4"/>
      <c r="D7" s="4"/>
      <c r="E7" s="67"/>
      <c r="F7" s="68"/>
      <c r="G7" s="69"/>
      <c r="H7" s="70"/>
      <c r="I7" s="112"/>
      <c r="J7" s="113"/>
      <c r="K7" s="113"/>
      <c r="L7" s="15"/>
      <c r="M7" s="60"/>
      <c r="N7" s="17"/>
      <c r="O7" s="17"/>
    </row>
    <row r="8" spans="1:15" ht="46.2" customHeight="1" x14ac:dyDescent="0.3">
      <c r="B8" s="116" t="s">
        <v>26</v>
      </c>
      <c r="C8" s="117"/>
      <c r="D8" s="117"/>
      <c r="E8" s="117"/>
      <c r="F8" s="117"/>
      <c r="G8" s="117"/>
      <c r="H8" s="118"/>
      <c r="I8" s="112"/>
      <c r="J8" s="113"/>
      <c r="K8" s="113"/>
      <c r="L8" s="120" t="s">
        <v>25</v>
      </c>
      <c r="M8" s="60"/>
      <c r="N8" s="64"/>
      <c r="O8" s="64">
        <f>N8*M5</f>
        <v>0</v>
      </c>
    </row>
    <row r="9" spans="1:15" ht="81" customHeight="1" x14ac:dyDescent="0.3">
      <c r="B9" s="8">
        <f>1+B7</f>
        <v>1</v>
      </c>
      <c r="C9" s="9">
        <v>16.638999999999999</v>
      </c>
      <c r="D9" s="9">
        <v>17.035</v>
      </c>
      <c r="E9" s="65">
        <f t="shared" ref="E9:E20" si="0">D9-C9</f>
        <v>0.3960000000000008</v>
      </c>
      <c r="F9" s="66"/>
      <c r="G9" s="55" t="s">
        <v>4</v>
      </c>
      <c r="H9" s="56"/>
      <c r="I9" s="112"/>
      <c r="J9" s="113"/>
      <c r="K9" s="113"/>
      <c r="L9" s="120"/>
      <c r="M9" s="60"/>
      <c r="N9" s="64"/>
      <c r="O9" s="64"/>
    </row>
    <row r="10" spans="1:15" ht="81" customHeight="1" x14ac:dyDescent="0.3">
      <c r="B10" s="8">
        <f t="shared" ref="B10" si="1">1+B9</f>
        <v>2</v>
      </c>
      <c r="C10" s="10">
        <v>17.75</v>
      </c>
      <c r="D10" s="10">
        <v>19.2</v>
      </c>
      <c r="E10" s="77">
        <f t="shared" si="0"/>
        <v>1.4499999999999993</v>
      </c>
      <c r="F10" s="78"/>
      <c r="G10" s="79" t="s">
        <v>5</v>
      </c>
      <c r="H10" s="80"/>
      <c r="I10" s="112"/>
      <c r="J10" s="113"/>
      <c r="K10" s="113"/>
      <c r="L10" s="120"/>
      <c r="M10" s="61"/>
      <c r="N10" s="64"/>
      <c r="O10" s="64"/>
    </row>
    <row r="11" spans="1:15" ht="67.8" customHeight="1" thickBot="1" x14ac:dyDescent="0.35">
      <c r="B11" s="11">
        <v>3</v>
      </c>
      <c r="C11" s="12">
        <v>17.286000000000001</v>
      </c>
      <c r="D11" s="12">
        <v>17.75</v>
      </c>
      <c r="E11" s="73">
        <f t="shared" si="0"/>
        <v>0.46399999999999864</v>
      </c>
      <c r="F11" s="74"/>
      <c r="G11" s="75" t="s">
        <v>6</v>
      </c>
      <c r="H11" s="76"/>
      <c r="I11" s="112"/>
      <c r="J11" s="113"/>
      <c r="K11" s="113"/>
      <c r="L11" s="121"/>
      <c r="M11" s="62"/>
      <c r="N11" s="109"/>
      <c r="O11" s="109"/>
    </row>
    <row r="12" spans="1:15" ht="40.799999999999997" customHeight="1" thickBot="1" x14ac:dyDescent="0.35">
      <c r="B12" s="49">
        <v>4</v>
      </c>
      <c r="C12" s="50"/>
      <c r="D12" s="50"/>
      <c r="E12" s="147"/>
      <c r="F12" s="148"/>
      <c r="G12" s="100" t="s">
        <v>38</v>
      </c>
      <c r="H12" s="101"/>
      <c r="I12" s="114"/>
      <c r="J12" s="115"/>
      <c r="K12" s="115"/>
      <c r="L12" s="19" t="s">
        <v>45</v>
      </c>
      <c r="M12" s="41">
        <v>3</v>
      </c>
      <c r="N12" s="42"/>
      <c r="O12" s="42">
        <f>N12*M12</f>
        <v>0</v>
      </c>
    </row>
    <row r="13" spans="1:15" ht="67.8" customHeight="1" thickBot="1" x14ac:dyDescent="0.35">
      <c r="B13" s="82" t="s">
        <v>27</v>
      </c>
      <c r="C13" s="83"/>
      <c r="D13" s="83"/>
      <c r="E13" s="83"/>
      <c r="F13" s="83"/>
      <c r="G13" s="83"/>
      <c r="H13" s="84"/>
      <c r="I13" s="99"/>
      <c r="J13" s="100"/>
      <c r="K13" s="100"/>
      <c r="L13" s="100"/>
      <c r="M13" s="100"/>
      <c r="N13" s="100"/>
      <c r="O13" s="101"/>
    </row>
    <row r="14" spans="1:15" ht="67.2" customHeight="1" x14ac:dyDescent="0.3">
      <c r="B14" s="20">
        <v>5</v>
      </c>
      <c r="C14" s="21">
        <v>31.2</v>
      </c>
      <c r="D14" s="22">
        <v>31.693000000000001</v>
      </c>
      <c r="E14" s="81">
        <f t="shared" si="0"/>
        <v>0.4930000000000021</v>
      </c>
      <c r="F14" s="81"/>
      <c r="G14" s="90" t="s">
        <v>7</v>
      </c>
      <c r="H14" s="91"/>
      <c r="I14" s="110" t="s">
        <v>29</v>
      </c>
      <c r="J14" s="111"/>
      <c r="K14" s="111"/>
      <c r="L14" s="104" t="s">
        <v>25</v>
      </c>
      <c r="M14" s="63">
        <f>E14+E15</f>
        <v>8.4580000000000055</v>
      </c>
      <c r="N14" s="106"/>
      <c r="O14" s="108">
        <f>N14*M14</f>
        <v>0</v>
      </c>
    </row>
    <row r="15" spans="1:15" ht="69.599999999999994" customHeight="1" thickBot="1" x14ac:dyDescent="0.35">
      <c r="B15" s="11">
        <v>6</v>
      </c>
      <c r="C15" s="23">
        <v>31.722999999999999</v>
      </c>
      <c r="D15" s="23">
        <v>39.688000000000002</v>
      </c>
      <c r="E15" s="89">
        <f t="shared" si="0"/>
        <v>7.9650000000000034</v>
      </c>
      <c r="F15" s="89"/>
      <c r="G15" s="92" t="s">
        <v>8</v>
      </c>
      <c r="H15" s="93"/>
      <c r="I15" s="112"/>
      <c r="J15" s="113"/>
      <c r="K15" s="113"/>
      <c r="L15" s="105"/>
      <c r="M15" s="64"/>
      <c r="N15" s="107"/>
      <c r="O15" s="109"/>
    </row>
    <row r="16" spans="1:15" ht="55.8" customHeight="1" thickBot="1" x14ac:dyDescent="0.35">
      <c r="B16" s="26">
        <v>7</v>
      </c>
      <c r="C16" s="27"/>
      <c r="D16" s="27"/>
      <c r="E16" s="151"/>
      <c r="F16" s="152"/>
      <c r="G16" s="110" t="s">
        <v>37</v>
      </c>
      <c r="H16" s="135"/>
      <c r="I16" s="112"/>
      <c r="J16" s="113"/>
      <c r="K16" s="113"/>
      <c r="L16" s="18" t="s">
        <v>45</v>
      </c>
      <c r="M16" s="42">
        <v>1</v>
      </c>
      <c r="N16" s="42"/>
      <c r="O16" s="40">
        <f>N16*M16</f>
        <v>0</v>
      </c>
    </row>
    <row r="17" spans="2:15" ht="61.2" customHeight="1" thickBot="1" x14ac:dyDescent="0.35">
      <c r="B17" s="26">
        <v>8</v>
      </c>
      <c r="C17" s="27"/>
      <c r="D17" s="27"/>
      <c r="E17" s="151"/>
      <c r="F17" s="152"/>
      <c r="G17" s="99" t="s">
        <v>39</v>
      </c>
      <c r="H17" s="101"/>
      <c r="I17" s="112"/>
      <c r="J17" s="113"/>
      <c r="K17" s="113"/>
      <c r="L17" s="18" t="s">
        <v>45</v>
      </c>
      <c r="M17" s="42">
        <v>4</v>
      </c>
      <c r="N17" s="42"/>
      <c r="O17" s="40">
        <f t="shared" ref="O17:O18" si="2">N17*M17</f>
        <v>0</v>
      </c>
    </row>
    <row r="18" spans="2:15" ht="54.6" customHeight="1" thickBot="1" x14ac:dyDescent="0.35">
      <c r="B18" s="51">
        <v>9</v>
      </c>
      <c r="C18" s="52"/>
      <c r="D18" s="52"/>
      <c r="E18" s="149"/>
      <c r="F18" s="150"/>
      <c r="G18" s="114" t="s">
        <v>35</v>
      </c>
      <c r="H18" s="129"/>
      <c r="I18" s="114"/>
      <c r="J18" s="115"/>
      <c r="K18" s="115"/>
      <c r="L18" s="18" t="s">
        <v>45</v>
      </c>
      <c r="M18" s="42">
        <v>1</v>
      </c>
      <c r="N18" s="42"/>
      <c r="O18" s="40">
        <f t="shared" si="2"/>
        <v>0</v>
      </c>
    </row>
    <row r="19" spans="2:15" ht="87.6" customHeight="1" thickBot="1" x14ac:dyDescent="0.35">
      <c r="B19" s="82" t="s">
        <v>47</v>
      </c>
      <c r="C19" s="83"/>
      <c r="D19" s="83"/>
      <c r="E19" s="83"/>
      <c r="F19" s="83"/>
      <c r="G19" s="83"/>
      <c r="H19" s="83"/>
      <c r="I19" s="28"/>
      <c r="J19" s="28"/>
      <c r="K19" s="28"/>
      <c r="L19" s="28"/>
      <c r="M19" s="24"/>
      <c r="N19" s="24"/>
      <c r="O19" s="25"/>
    </row>
    <row r="20" spans="2:15" ht="57" customHeight="1" thickBot="1" x14ac:dyDescent="0.35">
      <c r="B20" s="29">
        <v>10</v>
      </c>
      <c r="C20" s="30">
        <v>41.15</v>
      </c>
      <c r="D20" s="30">
        <v>49.77</v>
      </c>
      <c r="E20" s="94">
        <f t="shared" si="0"/>
        <v>8.6200000000000045</v>
      </c>
      <c r="F20" s="94"/>
      <c r="G20" s="71" t="s">
        <v>10</v>
      </c>
      <c r="H20" s="72"/>
      <c r="I20" s="110" t="s">
        <v>31</v>
      </c>
      <c r="J20" s="111"/>
      <c r="K20" s="135"/>
      <c r="L20" s="130" t="s">
        <v>25</v>
      </c>
      <c r="M20" s="137">
        <f>E20+E21+E22+E23+E24+E25+E26+E27+E28+E29+E30</f>
        <v>11.879999999999995</v>
      </c>
      <c r="N20" s="131"/>
      <c r="O20" s="134">
        <f>N20*M20</f>
        <v>0</v>
      </c>
    </row>
    <row r="21" spans="2:15" ht="43.8" customHeight="1" thickBot="1" x14ac:dyDescent="0.35">
      <c r="B21" s="31">
        <v>11</v>
      </c>
      <c r="C21" s="32">
        <v>50.2</v>
      </c>
      <c r="D21" s="32">
        <v>51.369</v>
      </c>
      <c r="E21" s="98">
        <f t="shared" ref="E21:E23" si="3">D21-C21</f>
        <v>1.1689999999999969</v>
      </c>
      <c r="F21" s="98"/>
      <c r="G21" s="96" t="s">
        <v>11</v>
      </c>
      <c r="H21" s="97"/>
      <c r="I21" s="112"/>
      <c r="J21" s="113"/>
      <c r="K21" s="136"/>
      <c r="L21" s="120"/>
      <c r="M21" s="138"/>
      <c r="N21" s="132"/>
      <c r="O21" s="134"/>
    </row>
    <row r="22" spans="2:15" ht="43.8" customHeight="1" thickBot="1" x14ac:dyDescent="0.35">
      <c r="B22" s="29">
        <v>12</v>
      </c>
      <c r="C22" s="32">
        <v>51.369</v>
      </c>
      <c r="D22" s="32">
        <v>51.709000000000003</v>
      </c>
      <c r="E22" s="140">
        <f>D22-C22</f>
        <v>0.34000000000000341</v>
      </c>
      <c r="F22" s="141"/>
      <c r="G22" s="142" t="s">
        <v>9</v>
      </c>
      <c r="H22" s="143"/>
      <c r="I22" s="112"/>
      <c r="J22" s="113"/>
      <c r="K22" s="136"/>
      <c r="L22" s="120"/>
      <c r="M22" s="138"/>
      <c r="N22" s="132"/>
      <c r="O22" s="134"/>
    </row>
    <row r="23" spans="2:15" ht="59.4" customHeight="1" thickBot="1" x14ac:dyDescent="0.35">
      <c r="B23" s="31">
        <v>13</v>
      </c>
      <c r="C23" s="32">
        <v>51.91</v>
      </c>
      <c r="D23" s="32">
        <v>52.787999999999997</v>
      </c>
      <c r="E23" s="98">
        <f t="shared" si="3"/>
        <v>0.87800000000000011</v>
      </c>
      <c r="F23" s="98"/>
      <c r="G23" s="96" t="s">
        <v>12</v>
      </c>
      <c r="H23" s="97"/>
      <c r="I23" s="112"/>
      <c r="J23" s="113"/>
      <c r="K23" s="136"/>
      <c r="L23" s="120"/>
      <c r="M23" s="138"/>
      <c r="N23" s="132"/>
      <c r="O23" s="134"/>
    </row>
    <row r="24" spans="2:15" ht="60" customHeight="1" thickBot="1" x14ac:dyDescent="0.35">
      <c r="B24" s="29">
        <v>14</v>
      </c>
      <c r="C24" s="32">
        <v>51.709000000000003</v>
      </c>
      <c r="D24" s="32">
        <v>51.847999999999999</v>
      </c>
      <c r="E24" s="98">
        <f t="shared" ref="E24" si="4">D24-C24</f>
        <v>0.13899999999999579</v>
      </c>
      <c r="F24" s="98"/>
      <c r="G24" s="96" t="s">
        <v>13</v>
      </c>
      <c r="H24" s="97"/>
      <c r="I24" s="112"/>
      <c r="J24" s="113"/>
      <c r="K24" s="136"/>
      <c r="L24" s="120"/>
      <c r="M24" s="138"/>
      <c r="N24" s="132"/>
      <c r="O24" s="134"/>
    </row>
    <row r="25" spans="2:15" ht="50.4" customHeight="1" thickBot="1" x14ac:dyDescent="0.35">
      <c r="B25" s="31">
        <v>15</v>
      </c>
      <c r="C25" s="33">
        <v>52.787999999999997</v>
      </c>
      <c r="D25" s="34">
        <v>52.802999999999997</v>
      </c>
      <c r="E25" s="95">
        <f t="shared" ref="E25" si="5">D25-C25</f>
        <v>1.5000000000000568E-2</v>
      </c>
      <c r="F25" s="95"/>
      <c r="G25" s="96" t="s">
        <v>15</v>
      </c>
      <c r="H25" s="97"/>
      <c r="I25" s="112"/>
      <c r="J25" s="113"/>
      <c r="K25" s="136"/>
      <c r="L25" s="120"/>
      <c r="M25" s="138"/>
      <c r="N25" s="132"/>
      <c r="O25" s="134"/>
    </row>
    <row r="26" spans="2:15" ht="42" customHeight="1" thickBot="1" x14ac:dyDescent="0.35">
      <c r="B26" s="29">
        <v>16</v>
      </c>
      <c r="C26" s="33">
        <v>52.835999999999999</v>
      </c>
      <c r="D26" s="34">
        <v>53.1</v>
      </c>
      <c r="E26" s="95">
        <f t="shared" ref="E26" si="6">D26-C26</f>
        <v>0.2640000000000029</v>
      </c>
      <c r="F26" s="95"/>
      <c r="G26" s="96" t="s">
        <v>14</v>
      </c>
      <c r="H26" s="97"/>
      <c r="I26" s="112"/>
      <c r="J26" s="113"/>
      <c r="K26" s="136"/>
      <c r="L26" s="120"/>
      <c r="M26" s="138"/>
      <c r="N26" s="132"/>
      <c r="O26" s="134"/>
    </row>
    <row r="27" spans="2:15" ht="53.4" customHeight="1" thickBot="1" x14ac:dyDescent="0.35">
      <c r="B27" s="31">
        <v>17</v>
      </c>
      <c r="C27" s="33">
        <v>53.127000000000002</v>
      </c>
      <c r="D27" s="34">
        <v>53.243000000000002</v>
      </c>
      <c r="E27" s="95">
        <f t="shared" ref="E27" si="7">D27-C27</f>
        <v>0.11599999999999966</v>
      </c>
      <c r="F27" s="95"/>
      <c r="G27" s="96" t="s">
        <v>16</v>
      </c>
      <c r="H27" s="97"/>
      <c r="I27" s="112"/>
      <c r="J27" s="113"/>
      <c r="K27" s="136"/>
      <c r="L27" s="120"/>
      <c r="M27" s="138"/>
      <c r="N27" s="132"/>
      <c r="O27" s="134"/>
    </row>
    <row r="28" spans="2:15" ht="50.4" customHeight="1" thickBot="1" x14ac:dyDescent="0.35">
      <c r="B28" s="29">
        <v>18</v>
      </c>
      <c r="C28" s="33">
        <v>53.27</v>
      </c>
      <c r="D28" s="34">
        <v>53.481999999999999</v>
      </c>
      <c r="E28" s="95">
        <f t="shared" ref="E28" si="8">D28-C28</f>
        <v>0.21199999999999619</v>
      </c>
      <c r="F28" s="95"/>
      <c r="G28" s="96" t="s">
        <v>17</v>
      </c>
      <c r="H28" s="97"/>
      <c r="I28" s="112"/>
      <c r="J28" s="113"/>
      <c r="K28" s="136"/>
      <c r="L28" s="120"/>
      <c r="M28" s="138"/>
      <c r="N28" s="132"/>
      <c r="O28" s="134"/>
    </row>
    <row r="29" spans="2:15" ht="66.599999999999994" customHeight="1" thickBot="1" x14ac:dyDescent="0.35">
      <c r="B29" s="31">
        <v>19</v>
      </c>
      <c r="C29" s="33">
        <v>53.515000000000001</v>
      </c>
      <c r="D29" s="34">
        <v>53.542000000000002</v>
      </c>
      <c r="E29" s="95">
        <f t="shared" ref="E29" si="9">D29-C29</f>
        <v>2.7000000000001023E-2</v>
      </c>
      <c r="F29" s="95"/>
      <c r="G29" s="96" t="s">
        <v>19</v>
      </c>
      <c r="H29" s="97"/>
      <c r="I29" s="112"/>
      <c r="J29" s="113"/>
      <c r="K29" s="136"/>
      <c r="L29" s="120"/>
      <c r="M29" s="138"/>
      <c r="N29" s="132"/>
      <c r="O29" s="134"/>
    </row>
    <row r="30" spans="2:15" ht="64.8" customHeight="1" thickBot="1" x14ac:dyDescent="0.35">
      <c r="B30" s="29">
        <v>20</v>
      </c>
      <c r="C30" s="35">
        <v>53.569000000000003</v>
      </c>
      <c r="D30" s="36">
        <v>53.668999999999997</v>
      </c>
      <c r="E30" s="128">
        <f t="shared" ref="E30" si="10">D30-C30</f>
        <v>9.9999999999994316E-2</v>
      </c>
      <c r="F30" s="128"/>
      <c r="G30" s="85" t="s">
        <v>18</v>
      </c>
      <c r="H30" s="86"/>
      <c r="I30" s="112"/>
      <c r="J30" s="113"/>
      <c r="K30" s="136"/>
      <c r="L30" s="121"/>
      <c r="M30" s="139"/>
      <c r="N30" s="133"/>
      <c r="O30" s="134"/>
    </row>
    <row r="31" spans="2:15" ht="64.8" customHeight="1" thickBot="1" x14ac:dyDescent="0.35">
      <c r="B31" s="31">
        <v>21</v>
      </c>
      <c r="C31" s="35"/>
      <c r="D31" s="36"/>
      <c r="E31" s="128"/>
      <c r="F31" s="128"/>
      <c r="G31" s="87" t="s">
        <v>40</v>
      </c>
      <c r="H31" s="88"/>
      <c r="I31" s="112"/>
      <c r="J31" s="113"/>
      <c r="K31" s="136"/>
      <c r="L31" s="19" t="s">
        <v>45</v>
      </c>
      <c r="M31" s="43">
        <v>1</v>
      </c>
      <c r="N31" s="45"/>
      <c r="O31" s="42">
        <f>N31*M31</f>
        <v>0</v>
      </c>
    </row>
    <row r="32" spans="2:15" ht="64.8" customHeight="1" thickBot="1" x14ac:dyDescent="0.35">
      <c r="B32" s="29">
        <v>22</v>
      </c>
      <c r="C32" s="35"/>
      <c r="D32" s="36"/>
      <c r="E32" s="128"/>
      <c r="F32" s="128"/>
      <c r="G32" s="87" t="s">
        <v>41</v>
      </c>
      <c r="H32" s="88"/>
      <c r="I32" s="112"/>
      <c r="J32" s="113"/>
      <c r="K32" s="136"/>
      <c r="L32" s="19" t="s">
        <v>45</v>
      </c>
      <c r="M32" s="43">
        <v>10</v>
      </c>
      <c r="N32" s="45"/>
      <c r="O32" s="42">
        <f t="shared" ref="O32:O36" si="11">N32*M32</f>
        <v>0</v>
      </c>
    </row>
    <row r="33" spans="2:15" ht="64.8" customHeight="1" thickBot="1" x14ac:dyDescent="0.35">
      <c r="B33" s="31">
        <v>23</v>
      </c>
      <c r="C33" s="35"/>
      <c r="D33" s="36"/>
      <c r="E33" s="128"/>
      <c r="F33" s="128"/>
      <c r="G33" s="87" t="s">
        <v>36</v>
      </c>
      <c r="H33" s="88"/>
      <c r="I33" s="112"/>
      <c r="J33" s="113"/>
      <c r="K33" s="136"/>
      <c r="L33" s="19" t="s">
        <v>45</v>
      </c>
      <c r="M33" s="43">
        <v>1</v>
      </c>
      <c r="N33" s="45"/>
      <c r="O33" s="42">
        <f t="shared" si="11"/>
        <v>0</v>
      </c>
    </row>
    <row r="34" spans="2:15" ht="36" customHeight="1" thickBot="1" x14ac:dyDescent="0.4">
      <c r="B34" s="29">
        <v>24</v>
      </c>
      <c r="C34" s="35"/>
      <c r="D34" s="36"/>
      <c r="E34" s="128"/>
      <c r="F34" s="128"/>
      <c r="G34" s="87" t="s">
        <v>42</v>
      </c>
      <c r="H34" s="88"/>
      <c r="I34" s="112"/>
      <c r="J34" s="113"/>
      <c r="K34" s="136"/>
      <c r="L34" s="19" t="s">
        <v>45</v>
      </c>
      <c r="M34" s="44">
        <v>1</v>
      </c>
      <c r="N34" s="46"/>
      <c r="O34" s="42">
        <f t="shared" si="11"/>
        <v>0</v>
      </c>
    </row>
    <row r="35" spans="2:15" ht="53.4" customHeight="1" thickBot="1" x14ac:dyDescent="0.4">
      <c r="B35" s="31">
        <v>25</v>
      </c>
      <c r="C35" s="35"/>
      <c r="D35" s="36"/>
      <c r="E35" s="128"/>
      <c r="F35" s="128"/>
      <c r="G35" s="87" t="s">
        <v>43</v>
      </c>
      <c r="H35" s="88"/>
      <c r="I35" s="112"/>
      <c r="J35" s="113"/>
      <c r="K35" s="136"/>
      <c r="L35" s="19" t="s">
        <v>45</v>
      </c>
      <c r="M35" s="13">
        <v>1</v>
      </c>
      <c r="N35" s="47"/>
      <c r="O35" s="42">
        <f t="shared" si="11"/>
        <v>0</v>
      </c>
    </row>
    <row r="36" spans="2:15" ht="33.6" customHeight="1" thickBot="1" x14ac:dyDescent="0.4">
      <c r="B36" s="29">
        <v>26</v>
      </c>
      <c r="C36" s="35"/>
      <c r="D36" s="36"/>
      <c r="E36" s="128"/>
      <c r="F36" s="128"/>
      <c r="G36" s="87" t="s">
        <v>44</v>
      </c>
      <c r="H36" s="88"/>
      <c r="I36" s="114"/>
      <c r="J36" s="115"/>
      <c r="K36" s="129"/>
      <c r="L36" s="19" t="s">
        <v>45</v>
      </c>
      <c r="M36" s="13">
        <v>1</v>
      </c>
      <c r="N36" s="48"/>
      <c r="O36" s="42">
        <f t="shared" si="11"/>
        <v>0</v>
      </c>
    </row>
    <row r="37" spans="2:15" ht="18.600000000000001" thickBot="1" x14ac:dyDescent="0.4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146" t="s">
        <v>32</v>
      </c>
      <c r="N37" s="146"/>
      <c r="O37" s="39">
        <f>SUM(O8:O36)</f>
        <v>0</v>
      </c>
    </row>
    <row r="38" spans="2:15" ht="18.600000000000001" thickBot="1" x14ac:dyDescent="0.4">
      <c r="M38" s="146" t="s">
        <v>33</v>
      </c>
      <c r="N38" s="146"/>
      <c r="O38" s="38">
        <f>O37*23%</f>
        <v>0</v>
      </c>
    </row>
    <row r="39" spans="2:15" ht="18.600000000000001" thickBot="1" x14ac:dyDescent="0.4">
      <c r="M39" s="146" t="s">
        <v>34</v>
      </c>
      <c r="N39" s="146"/>
      <c r="O39" s="38">
        <f>O37+O38</f>
        <v>0</v>
      </c>
    </row>
  </sheetData>
  <mergeCells count="84">
    <mergeCell ref="M37:N37"/>
    <mergeCell ref="M38:N38"/>
    <mergeCell ref="M39:N39"/>
    <mergeCell ref="E12:F12"/>
    <mergeCell ref="E18:F18"/>
    <mergeCell ref="E16:F16"/>
    <mergeCell ref="E17:F17"/>
    <mergeCell ref="E35:F35"/>
    <mergeCell ref="E36:F36"/>
    <mergeCell ref="G31:H31"/>
    <mergeCell ref="G32:H32"/>
    <mergeCell ref="G33:H33"/>
    <mergeCell ref="G35:H35"/>
    <mergeCell ref="G16:H16"/>
    <mergeCell ref="G17:H17"/>
    <mergeCell ref="E24:F24"/>
    <mergeCell ref="G24:H24"/>
    <mergeCell ref="E30:F30"/>
    <mergeCell ref="G29:H29"/>
    <mergeCell ref="A2:O2"/>
    <mergeCell ref="E21:F21"/>
    <mergeCell ref="E22:F22"/>
    <mergeCell ref="G22:H22"/>
    <mergeCell ref="G21:H21"/>
    <mergeCell ref="G23:H23"/>
    <mergeCell ref="L20:L30"/>
    <mergeCell ref="N20:N30"/>
    <mergeCell ref="O20:O30"/>
    <mergeCell ref="I20:K36"/>
    <mergeCell ref="M20:M30"/>
    <mergeCell ref="G34:H34"/>
    <mergeCell ref="E31:F31"/>
    <mergeCell ref="E32:F32"/>
    <mergeCell ref="E33:F33"/>
    <mergeCell ref="E34:F34"/>
    <mergeCell ref="E4:F4"/>
    <mergeCell ref="L14:L15"/>
    <mergeCell ref="N14:N15"/>
    <mergeCell ref="O14:O15"/>
    <mergeCell ref="G12:H12"/>
    <mergeCell ref="I14:K18"/>
    <mergeCell ref="I5:K12"/>
    <mergeCell ref="B8:H8"/>
    <mergeCell ref="I4:K4"/>
    <mergeCell ref="N8:N11"/>
    <mergeCell ref="O8:O11"/>
    <mergeCell ref="L8:L11"/>
    <mergeCell ref="G5:H5"/>
    <mergeCell ref="G4:H4"/>
    <mergeCell ref="G6:H6"/>
    <mergeCell ref="G18:H18"/>
    <mergeCell ref="G30:H30"/>
    <mergeCell ref="G36:H36"/>
    <mergeCell ref="E15:F15"/>
    <mergeCell ref="G14:H14"/>
    <mergeCell ref="G15:H15"/>
    <mergeCell ref="E20:F20"/>
    <mergeCell ref="E25:F25"/>
    <mergeCell ref="E26:F26"/>
    <mergeCell ref="E27:F27"/>
    <mergeCell ref="E28:F28"/>
    <mergeCell ref="E29:F29"/>
    <mergeCell ref="G25:H25"/>
    <mergeCell ref="G26:H26"/>
    <mergeCell ref="G27:H27"/>
    <mergeCell ref="G28:H28"/>
    <mergeCell ref="E23:F23"/>
    <mergeCell ref="G20:H20"/>
    <mergeCell ref="E11:F11"/>
    <mergeCell ref="G11:H11"/>
    <mergeCell ref="E10:F10"/>
    <mergeCell ref="G10:H10"/>
    <mergeCell ref="E14:F14"/>
    <mergeCell ref="B13:H13"/>
    <mergeCell ref="B19:H19"/>
    <mergeCell ref="G9:H9"/>
    <mergeCell ref="E5:F5"/>
    <mergeCell ref="E6:F6"/>
    <mergeCell ref="M5:M11"/>
    <mergeCell ref="M14:M15"/>
    <mergeCell ref="E9:F9"/>
    <mergeCell ref="E7:F7"/>
    <mergeCell ref="G7:H7"/>
    <mergeCell ref="I13:O13"/>
  </mergeCell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Zakres prac - roboty torowe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Ciesielska</dc:creator>
  <cp:lastModifiedBy>Mariusz Kulka</cp:lastModifiedBy>
  <cp:lastPrinted>2024-07-16T11:31:50Z</cp:lastPrinted>
  <dcterms:created xsi:type="dcterms:W3CDTF">2024-05-08T08:02:52Z</dcterms:created>
  <dcterms:modified xsi:type="dcterms:W3CDTF">2024-07-16T11:31:54Z</dcterms:modified>
</cp:coreProperties>
</file>