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47 012 LK 203 Remont główny  wiaduktu km 144,522\Podwykonawstwo\"/>
    </mc:Choice>
  </mc:AlternateContent>
  <xr:revisionPtr revIDLastSave="0" documentId="13_ncr:1_{510F2646-24F6-4EF1-B2C5-F165EF3A519F}" xr6:coauthVersionLast="47" xr6:coauthVersionMax="47" xr10:uidLastSave="{00000000-0000-0000-0000-000000000000}"/>
  <bookViews>
    <workbookView xWindow="615" yWindow="-15540" windowWidth="27705" windowHeight="15315" tabRatio="740" xr2:uid="{00000000-000D-0000-FFFF-FFFF00000000}"/>
  </bookViews>
  <sheets>
    <sheet name=" Robocizna" sheetId="13" r:id="rId1"/>
    <sheet name="Materiały" sheetId="15" r:id="rId2"/>
    <sheet name="Sprzęt" sheetId="17" r:id="rId3"/>
    <sheet name="Podsumowanie" sheetId="18" r:id="rId4"/>
  </sheets>
  <definedNames>
    <definedName name="_xlnm.Print_Area" localSheetId="0">' Robocizna'!$A$1:$G$62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7" l="1"/>
  <c r="F9" i="17" s="1"/>
  <c r="B4" i="18" s="1"/>
  <c r="F7" i="17"/>
  <c r="F6" i="17"/>
  <c r="F5" i="17"/>
  <c r="F10" i="17" l="1"/>
  <c r="F11" i="17" s="1"/>
  <c r="F19" i="15" l="1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20" i="15" l="1"/>
  <c r="B3" i="18" s="1"/>
  <c r="F21" i="15"/>
  <c r="F22" i="15" s="1"/>
  <c r="F8" i="13" l="1"/>
  <c r="F45" i="13" l="1"/>
  <c r="F46" i="13" s="1"/>
  <c r="F48" i="13" s="1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B2" i="18" l="1"/>
  <c r="B5" i="18" s="1"/>
  <c r="B6" i="18" s="1"/>
  <c r="B7" i="18" s="1"/>
  <c r="F49" i="13"/>
  <c r="F50" i="13" s="1"/>
  <c r="F9" i="13"/>
  <c r="F10" i="13"/>
  <c r="F11" i="13"/>
  <c r="F12" i="13"/>
  <c r="F13" i="13"/>
  <c r="F14" i="13"/>
  <c r="F15" i="13" l="1"/>
</calcChain>
</file>

<file path=xl/sharedStrings.xml><?xml version="1.0" encoding="utf-8"?>
<sst xmlns="http://schemas.openxmlformats.org/spreadsheetml/2006/main" count="181" uniqueCount="126">
  <si>
    <t>Lp.</t>
  </si>
  <si>
    <t>Opis robót</t>
  </si>
  <si>
    <t>Ilość robót</t>
  </si>
  <si>
    <t>Jedn.</t>
  </si>
  <si>
    <t>Wartość</t>
  </si>
  <si>
    <t>kpl.</t>
  </si>
  <si>
    <t>1.1</t>
  </si>
  <si>
    <t>1.2</t>
  </si>
  <si>
    <t>1.3</t>
  </si>
  <si>
    <t>2.2</t>
  </si>
  <si>
    <t>2.3</t>
  </si>
  <si>
    <t>2.4</t>
  </si>
  <si>
    <t>Opis</t>
  </si>
  <si>
    <t>1.4</t>
  </si>
  <si>
    <t>1.5</t>
  </si>
  <si>
    <t>1.6</t>
  </si>
  <si>
    <t>1.7</t>
  </si>
  <si>
    <t>kpl</t>
  </si>
  <si>
    <t>Tabela 1. Branża ogólna</t>
  </si>
  <si>
    <t>Prace pomiarowe</t>
  </si>
  <si>
    <t>szt.</t>
  </si>
  <si>
    <t>Koszt jedn.</t>
  </si>
  <si>
    <t>Projekt techniczny wielobranżowy</t>
  </si>
  <si>
    <t>Koszt organizacji zaplecza budowy</t>
  </si>
  <si>
    <t>Wymiana/wzmocnienie konstrukcji stalowej</t>
  </si>
  <si>
    <t>Wymiana nitów na śróby sprężające</t>
  </si>
  <si>
    <t>Wykonanie nowych chodników</t>
  </si>
  <si>
    <t>Wykonanie nowych balustrad na chodnikach</t>
  </si>
  <si>
    <t>Wykonanie balustrad przy schodach skarpowych</t>
  </si>
  <si>
    <t>Wykonanie balustrad na przyczółkach</t>
  </si>
  <si>
    <t>Koszty podparcia konstrukcji na czas realizacji robót</t>
  </si>
  <si>
    <t>Koszt rusztowań</t>
  </si>
  <si>
    <t>Antykorozja konstrukcji stalowej</t>
  </si>
  <si>
    <t>Skucie ręczne powierzchnii betonowej 15 cm</t>
  </si>
  <si>
    <t>Roboty żelbetowe - nowe ławy podłożyskowe, oczepy na ścianach skrzydłowych, ciosy podłożyskowe</t>
  </si>
  <si>
    <t>Iniekcje sklejające</t>
  </si>
  <si>
    <t>Wykonanie warstwy separacyjnej z folii kubełkowej na przyczółkach</t>
  </si>
  <si>
    <t>Wykonanie torkretu podwójnie zbrojonego 15 cm</t>
  </si>
  <si>
    <t>Rektyfikacja łożysk</t>
  </si>
  <si>
    <t>Antykorozja betonu</t>
  </si>
  <si>
    <t>Żywice na powierzchniach poziomych</t>
  </si>
  <si>
    <t>Wykonanie odwodnienia wzdłużnego</t>
  </si>
  <si>
    <t>Zabudowa nowych rur spustowych</t>
  </si>
  <si>
    <t>Wykonanie dylatacji</t>
  </si>
  <si>
    <t>Drenaż wzdłuż przyczółków na poziomie jezdni</t>
  </si>
  <si>
    <t>Studnie chłonne</t>
  </si>
  <si>
    <t>Schody skarpowe</t>
  </si>
  <si>
    <t>Reprofilacja skarp z humusowaniem i obsiewem</t>
  </si>
  <si>
    <t>Obrukowania skarp</t>
  </si>
  <si>
    <t>Zabezpieczenie infrastruktury obcej na czas realizacji robót</t>
  </si>
  <si>
    <t>t</t>
  </si>
  <si>
    <t>m</t>
  </si>
  <si>
    <t>m2</t>
  </si>
  <si>
    <t>m3</t>
  </si>
  <si>
    <t>mb</t>
  </si>
  <si>
    <t>Tabela 2. Branża obiekty inżynieryjne</t>
  </si>
  <si>
    <t>2.1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</si>
  <si>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</si>
  <si>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</si>
  <si>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</si>
  <si>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</si>
  <si>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</si>
  <si>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</si>
  <si>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</si>
  <si>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</si>
  <si>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</si>
  <si>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</si>
  <si>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</si>
  <si>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</si>
  <si>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</si>
  <si>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</si>
  <si>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</si>
  <si>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</si>
  <si>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</si>
  <si>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</si>
  <si>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</si>
  <si>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</si>
  <si>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</si>
  <si>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</si>
  <si>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SUMA</t>
  </si>
  <si>
    <t>6= 3 x 5</t>
  </si>
  <si>
    <t>Uzyskanie wymaganych decyzji, pozwoleń i regulaminów</t>
  </si>
  <si>
    <t>Projekt organizacji ruchu na drodze DK188 pod obiektem wraz z uzgodnieniami</t>
  </si>
  <si>
    <t>Zajętość jezdni DK188</t>
  </si>
  <si>
    <t>Koszt wdrożenia i utrzymania organizacji ruchu drogowego przy zamknięciu połowicznym</t>
  </si>
  <si>
    <t>VAT</t>
  </si>
  <si>
    <t>Wartość robót ogółem netto (tab. 1 +2)</t>
  </si>
  <si>
    <t>Wartość robót brutto</t>
  </si>
  <si>
    <t>…........................................................................</t>
  </si>
  <si>
    <t>Podpis Wykonawcy</t>
  </si>
  <si>
    <t>Rozbicie Ceny Ofertowej 
Remont główny wiaduktu linii kolejowej nr 203 Tczew – Kostrzyn w km 144,522
Materiały</t>
  </si>
  <si>
    <t>Wymiana/wzmocnienie konstrukcji stalowej Blacha stalowa gr. 16mm-28mm S355J2</t>
  </si>
  <si>
    <t>kg</t>
  </si>
  <si>
    <t>Śruby sprężające fi M20-M28 kl.10.9.</t>
  </si>
  <si>
    <t>Wykonanie nowych chodników: Kątowniki stalowe 5x5050mm stal S355J2</t>
  </si>
  <si>
    <t>Wykonanie nowych balustrad na chodnikach: Rury stalowe fi 4x42mm stal S355J2</t>
  </si>
  <si>
    <t>Wykonanie balustrad przy schodach skarpowych: Rury stalowe fi 4x42mm stal S355J2</t>
  </si>
  <si>
    <t>Wykonanie balustrad na przyczółkach: Rury stalowe fi 4x42mm stal S355J2</t>
  </si>
  <si>
    <r>
      <t xml:space="preserve">Antykorozja konstrukcji stalowej: Zestaw farb epoksydow-poliuretanowych (farba podkładowawysokocynkowa, międzywarstwa, nawiarzchniowa zestaw min gr 280 </t>
    </r>
    <r>
      <rPr>
        <sz val="9"/>
        <color theme="1"/>
        <rFont val="Aptos Narrow"/>
        <family val="2"/>
      </rPr>
      <t>µ</t>
    </r>
    <r>
      <rPr>
        <sz val="10.8"/>
        <color theme="1"/>
        <rFont val="Arial"/>
        <family val="2"/>
        <charset val="238"/>
      </rPr>
      <t>m</t>
    </r>
    <r>
      <rPr>
        <sz val="9"/>
        <color theme="1"/>
        <rFont val="Arial"/>
        <family val="2"/>
        <charset val="238"/>
      </rPr>
      <t xml:space="preserve"> </t>
    </r>
  </si>
  <si>
    <t>Roboty żelbetowe - nowe ławy podłożyskowe, oczepy na ścianach skrzydłowych, ciosy podłożyskowe : beton konstkukcyjny min C35/45 lub Podlewki wysokich wytrzymałości</t>
  </si>
  <si>
    <t>Iniekcje sklejające: Żywica poliuretanowa op. min 25 kg</t>
  </si>
  <si>
    <t>opakowań</t>
  </si>
  <si>
    <t>Wykonanie warstwy separacyjnej z folii kubełkowej na przyczółkach :folia kubełowa</t>
  </si>
  <si>
    <t>Wykonanie torkretu podwójnie zbrojonego 15 cm : masa betonowa do wykonania torkretu klasy wytrzymałosci na ściskanie min C35/45</t>
  </si>
  <si>
    <t>Antykorozja betonu : zaprawy PCC min grubosc warstwy 5 mm</t>
  </si>
  <si>
    <t>Studnie chłonne: studnie betonowe średnicy 1000 mm wysokości do 4 m</t>
  </si>
  <si>
    <t xml:space="preserve">Schody skarpowe : stopnie skarpowe betonowe </t>
  </si>
  <si>
    <t>Obrukowania skarp : płyta betonowa ażurowa gr.8 cm</t>
  </si>
  <si>
    <t>Wartość robót netto</t>
  </si>
  <si>
    <t>Załącznik nr 2c</t>
  </si>
  <si>
    <t>Rozbicie Ceny Ofertowej 
Remont główny wiaduktu linii kolejowej nr 203 Tczew – Kostrzyn w km 144,522
Sprzęt</t>
  </si>
  <si>
    <t>Wynajem rusztowań i podestów wiszących przymocowanych do konstrukcji mostowej zlokalizowanych prz podporach oraz na przęsłach niezbędnych do poruszania się pracowników podczas robót przewidywany czas dzierżawy 2 miesiące z montażem i demontażem.podestów min 420 m2 powierzchni pod mostem</t>
  </si>
  <si>
    <t xml:space="preserve">1 sztuka - Koparka dwudrożna podsiębierna, wozidło dwudrożne </t>
  </si>
  <si>
    <t>m-g</t>
  </si>
  <si>
    <t>Rektyfikacja łożysk - Wynajem zestawu siłowników do wyniesienia i opuszczenia obiektu do rektyfikacji łożysk (zestaw dziesięciu siłowników skok 15 cm o nośnosci do 30 ton każdy dwie pompy) okres dzierżawy do 2 miesiące</t>
  </si>
  <si>
    <t>Wynajem Agregatów prądotwórczych niezbędnych przy robotach spawalniczych o mocy min 60 KW wynajem do 2 miesięcy + paliwo 12l/h praca 12 h</t>
  </si>
  <si>
    <t>Warość robocizny</t>
  </si>
  <si>
    <t>Wartość materiałów</t>
  </si>
  <si>
    <t>Wartość sprzętu</t>
  </si>
  <si>
    <t>Łączna wartość netto</t>
  </si>
  <si>
    <t>Podatek VAT</t>
  </si>
  <si>
    <t>Łączna wartość brutto</t>
  </si>
  <si>
    <t>…..................................................</t>
  </si>
  <si>
    <t>(podpisy Wykonawcy)</t>
  </si>
  <si>
    <t>Rozbicie Ceny Ofertowej 
Remont główny wiaduktu linii kolejowej nr 203 Tczew – Kostrzyn w km 144,522
Robocizna</t>
  </si>
  <si>
    <t>Podsumowanie - Rozbicie Ceny Ofertowej
Remont główny wiaduktu linii kolejowej nr 203 Tczew – Kostrzyn w km 144,522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</si>
</sst>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Aptos Narrow"/>
      <family val="2"/>
    </font>
    <font>
      <sz val="10.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4" fontId="9" fillId="0" borderId="8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44" fontId="9" fillId="0" borderId="7" xfId="0" applyNumberFormat="1" applyFont="1" applyBorder="1" applyAlignment="1">
      <alignment horizontal="right" vertical="center"/>
    </xf>
    <xf numFmtId="44" fontId="9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164" fontId="0" fillId="0" borderId="10" xfId="0" applyNumberFormat="1" applyBorder="1"/>
    <xf numFmtId="164" fontId="0" fillId="0" borderId="0" xfId="0" applyNumberFormat="1" applyAlignment="1">
      <alignment horizontal="right" vertical="center"/>
    </xf>
    <xf numFmtId="0" fontId="0" fillId="0" borderId="15" xfId="0" applyBorder="1" applyAlignment="1">
      <alignment horizontal="left" vertical="center"/>
    </xf>
    <xf numFmtId="44" fontId="0" fillId="0" borderId="16" xfId="0" applyNumberFormat="1" applyBorder="1"/>
    <xf numFmtId="0" fontId="0" fillId="0" borderId="17" xfId="0" applyBorder="1" applyAlignment="1">
      <alignment horizontal="left" vertical="center"/>
    </xf>
    <xf numFmtId="44" fontId="0" fillId="0" borderId="18" xfId="0" applyNumberFormat="1" applyBorder="1"/>
    <xf numFmtId="0" fontId="0" fillId="0" borderId="19" xfId="0" applyBorder="1" applyAlignment="1">
      <alignment horizontal="left" vertical="center"/>
    </xf>
    <xf numFmtId="44" fontId="0" fillId="0" borderId="20" xfId="0" applyNumberFormat="1" applyBorder="1"/>
    <xf numFmtId="0" fontId="15" fillId="0" borderId="15" xfId="0" applyFont="1" applyBorder="1" applyAlignment="1">
      <alignment horizontal="left" vertical="center"/>
    </xf>
    <xf numFmtId="44" fontId="15" fillId="0" borderId="16" xfId="0" applyNumberFormat="1" applyFont="1" applyBorder="1"/>
    <xf numFmtId="0" fontId="15" fillId="0" borderId="17" xfId="0" applyFont="1" applyBorder="1" applyAlignment="1">
      <alignment horizontal="left" vertical="center"/>
    </xf>
    <xf numFmtId="44" fontId="15" fillId="0" borderId="18" xfId="0" applyNumberFormat="1" applyFont="1" applyBorder="1"/>
    <xf numFmtId="0" fontId="15" fillId="0" borderId="21" xfId="0" applyFont="1" applyBorder="1" applyAlignment="1">
      <alignment horizontal="left" vertical="center"/>
    </xf>
    <xf numFmtId="44" fontId="15" fillId="0" borderId="22" xfId="0" applyNumberFormat="1" applyFont="1" applyBorder="1"/>
    <xf numFmtId="4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4" fontId="16" fillId="0" borderId="23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61"/>
  <sheetViews>
    <sheetView tabSelected="1" view="pageBreakPreview" topLeftCell="A32" zoomScale="115" zoomScaleNormal="100" zoomScaleSheetLayoutView="115" workbookViewId="0">
      <selection activeCell="C53" sqref="C53:F60"/>
    </sheetView>
  </sheetViews>
  <sheetFormatPr defaultColWidth="6" defaultRowHeight="15" x14ac:dyDescent="0.25"/>
  <cols>
    <col min="1" max="1" width="3" style="1" customWidth="1"/>
    <col min="2" max="2" width="55.28515625" style="2" customWidth="1"/>
    <col min="3" max="3" width="8.85546875" customWidth="1"/>
    <col min="4" max="4" width="8.5703125" customWidth="1"/>
    <col min="5" max="5" width="13.85546875" customWidth="1"/>
    <col min="6" max="6" width="13" customWidth="1"/>
  </cols>
  <sheetData>
    <row r="3" spans="1:6" ht="62.25" customHeight="1" x14ac:dyDescent="0.25">
      <c r="A3" s="64" t="s">
        <v>124</v>
      </c>
      <c r="B3" s="65"/>
      <c r="C3" s="65"/>
      <c r="D3" s="65"/>
      <c r="E3" s="65"/>
      <c r="F3" s="65"/>
    </row>
    <row r="4" spans="1:6" ht="30.75" customHeight="1" thickBot="1" x14ac:dyDescent="0.3"/>
    <row r="5" spans="1:6" ht="18.75" thickBot="1" x14ac:dyDescent="0.3">
      <c r="A5" s="58" t="s">
        <v>18</v>
      </c>
      <c r="B5" s="59"/>
      <c r="C5" s="59"/>
      <c r="D5" s="59"/>
      <c r="E5" s="59"/>
      <c r="F5" s="60"/>
    </row>
    <row r="6" spans="1:6" ht="47.25" customHeight="1" thickBot="1" x14ac:dyDescent="0.3">
      <c r="A6" s="3" t="s">
        <v>0</v>
      </c>
      <c r="B6" s="4" t="s">
        <v>12</v>
      </c>
      <c r="C6" s="13" t="s">
        <v>2</v>
      </c>
      <c r="D6" s="22" t="s">
        <v>3</v>
      </c>
      <c r="E6" s="21" t="s">
        <v>21</v>
      </c>
      <c r="F6" s="23" t="s">
        <v>4</v>
      </c>
    </row>
    <row r="7" spans="1:6" x14ac:dyDescent="0.25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 t="s">
        <v>80</v>
      </c>
    </row>
    <row r="8" spans="1:6" x14ac:dyDescent="0.25">
      <c r="A8" s="28" t="s">
        <v>6</v>
      </c>
      <c r="B8" s="14" t="s">
        <v>22</v>
      </c>
      <c r="C8" s="15">
        <v>1</v>
      </c>
      <c r="D8" s="7" t="s">
        <v>5</v>
      </c>
      <c r="E8" s="18"/>
      <c r="F8" s="18">
        <f>C8*E8</f>
        <v>0</v>
      </c>
    </row>
    <row r="9" spans="1:6" x14ac:dyDescent="0.25">
      <c r="A9" s="28" t="s">
        <v>7</v>
      </c>
      <c r="B9" s="14" t="s">
        <v>81</v>
      </c>
      <c r="C9" s="15">
        <v>1</v>
      </c>
      <c r="D9" s="7" t="s">
        <v>5</v>
      </c>
      <c r="E9" s="18"/>
      <c r="F9" s="18">
        <f t="shared" ref="F9:F14" si="0">C9*E9</f>
        <v>0</v>
      </c>
    </row>
    <row r="10" spans="1:6" ht="22.5" x14ac:dyDescent="0.25">
      <c r="A10" s="28" t="s">
        <v>8</v>
      </c>
      <c r="B10" s="14" t="s">
        <v>23</v>
      </c>
      <c r="C10" s="15">
        <v>1</v>
      </c>
      <c r="D10" s="7" t="s">
        <v>5</v>
      </c>
      <c r="E10" s="18"/>
      <c r="F10" s="18">
        <f t="shared" si="0"/>
        <v>0</v>
      </c>
    </row>
    <row r="11" spans="1:6" ht="45" x14ac:dyDescent="0.25">
      <c r="A11" s="28" t="s">
        <v>13</v>
      </c>
      <c r="B11" s="14" t="s">
        <v>82</v>
      </c>
      <c r="C11" s="15">
        <v>1</v>
      </c>
      <c r="D11" s="7" t="s">
        <v>5</v>
      </c>
      <c r="E11" s="18"/>
      <c r="F11" s="18">
        <f t="shared" si="0"/>
        <v>0</v>
      </c>
    </row>
    <row r="12" spans="1:6" x14ac:dyDescent="0.25">
      <c r="A12" s="28" t="s">
        <v>14</v>
      </c>
      <c r="B12" s="14" t="s">
        <v>83</v>
      </c>
      <c r="C12" s="15">
        <v>1</v>
      </c>
      <c r="D12" s="7" t="s">
        <v>5</v>
      </c>
      <c r="E12" s="18"/>
      <c r="F12" s="18">
        <f t="shared" si="0"/>
        <v>0</v>
      </c>
    </row>
    <row r="13" spans="1:6" ht="47.25" customHeight="1" x14ac:dyDescent="0.25">
      <c r="A13" s="28" t="s">
        <v>15</v>
      </c>
      <c r="B13" s="14" t="s">
        <v>84</v>
      </c>
      <c r="C13" s="15">
        <v>1</v>
      </c>
      <c r="D13" s="7" t="s">
        <v>5</v>
      </c>
      <c r="E13" s="18"/>
      <c r="F13" s="18">
        <f t="shared" si="0"/>
        <v>0</v>
      </c>
    </row>
    <row r="14" spans="1:6" ht="15.75" thickBot="1" x14ac:dyDescent="0.3">
      <c r="A14" s="29" t="s">
        <v>16</v>
      </c>
      <c r="B14" s="16" t="s">
        <v>19</v>
      </c>
      <c r="C14" s="17">
        <v>1</v>
      </c>
      <c r="D14" s="12" t="s">
        <v>5</v>
      </c>
      <c r="E14" s="19"/>
      <c r="F14" s="19">
        <f t="shared" si="0"/>
        <v>0</v>
      </c>
    </row>
    <row r="15" spans="1:6" ht="15.75" thickBot="1" x14ac:dyDescent="0.3">
      <c r="F15" s="20">
        <f>SUM(F8:F14)</f>
        <v>0</v>
      </c>
    </row>
    <row r="16" spans="1:6" ht="18.75" thickBot="1" x14ac:dyDescent="0.3">
      <c r="A16" s="58" t="s">
        <v>55</v>
      </c>
      <c r="B16" s="59"/>
      <c r="C16" s="59"/>
      <c r="D16" s="59"/>
      <c r="E16" s="59"/>
      <c r="F16" s="60"/>
    </row>
    <row r="17" spans="1:6" ht="15.75" thickBot="1" x14ac:dyDescent="0.3">
      <c r="A17" s="9">
        <v>1</v>
      </c>
      <c r="B17" s="10">
        <v>2</v>
      </c>
      <c r="C17" s="11">
        <v>3</v>
      </c>
      <c r="D17" s="11">
        <v>4</v>
      </c>
      <c r="E17" s="11">
        <v>5</v>
      </c>
      <c r="F17" s="9">
        <v>6</v>
      </c>
    </row>
    <row r="18" spans="1:6" ht="24.75" thickBot="1" x14ac:dyDescent="0.3">
      <c r="A18" s="30" t="s">
        <v>0</v>
      </c>
      <c r="B18" s="6" t="s">
        <v>1</v>
      </c>
      <c r="C18" s="25" t="s">
        <v>2</v>
      </c>
      <c r="D18" s="22" t="s">
        <v>3</v>
      </c>
      <c r="E18" s="21" t="s">
        <v>21</v>
      </c>
      <c r="F18" s="23" t="s">
        <v>4</v>
      </c>
    </row>
    <row r="19" spans="1:6" ht="15.75" thickBot="1" x14ac:dyDescent="0.3">
      <c r="A19" s="5">
        <v>2</v>
      </c>
      <c r="B19" s="61"/>
      <c r="C19" s="62"/>
      <c r="D19" s="62"/>
      <c r="E19" s="62"/>
      <c r="F19" s="63"/>
    </row>
    <row r="20" spans="1:6" x14ac:dyDescent="0.25">
      <c r="A20" s="27" t="s">
        <v>56</v>
      </c>
      <c r="B20" s="39" t="s">
        <v>24</v>
      </c>
      <c r="C20" s="31">
        <v>2</v>
      </c>
      <c r="D20" s="31" t="s">
        <v>50</v>
      </c>
      <c r="E20" s="31"/>
      <c r="F20" s="34">
        <f>E20*C20</f>
        <v>0</v>
      </c>
    </row>
    <row r="21" spans="1:6" x14ac:dyDescent="0.25">
      <c r="A21" s="28" t="s">
        <v>9</v>
      </c>
      <c r="B21" s="24" t="s">
        <v>25</v>
      </c>
      <c r="C21" s="32">
        <v>100</v>
      </c>
      <c r="D21" s="32" t="s">
        <v>20</v>
      </c>
      <c r="E21" s="32"/>
      <c r="F21" s="26">
        <f t="shared" ref="F21:F45" si="1">E21*C21</f>
        <v>0</v>
      </c>
    </row>
    <row r="22" spans="1:6" x14ac:dyDescent="0.25">
      <c r="A22" s="28" t="s">
        <v>10</v>
      </c>
      <c r="B22" s="24" t="s">
        <v>26</v>
      </c>
      <c r="C22" s="32">
        <v>25</v>
      </c>
      <c r="D22" s="32" t="s">
        <v>51</v>
      </c>
      <c r="E22" s="32"/>
      <c r="F22" s="26">
        <f t="shared" si="1"/>
        <v>0</v>
      </c>
    </row>
    <row r="23" spans="1:6" x14ac:dyDescent="0.25">
      <c r="A23" s="28" t="s">
        <v>11</v>
      </c>
      <c r="B23" s="24" t="s">
        <v>27</v>
      </c>
      <c r="C23" s="32">
        <v>25</v>
      </c>
      <c r="D23" s="32" t="s">
        <v>51</v>
      </c>
      <c r="E23" s="32"/>
      <c r="F23" s="26">
        <f t="shared" si="1"/>
        <v>0</v>
      </c>
    </row>
    <row r="24" spans="1:6" ht="24" x14ac:dyDescent="0.25">
      <c r="A24" s="28" t="s">
        <v>57</v>
      </c>
      <c r="B24" s="24" t="s">
        <v>28</v>
      </c>
      <c r="C24" s="32">
        <v>17</v>
      </c>
      <c r="D24" s="32" t="s">
        <v>51</v>
      </c>
      <c r="E24" s="32"/>
      <c r="F24" s="26">
        <f t="shared" si="1"/>
        <v>0</v>
      </c>
    </row>
    <row r="25" spans="1:6" x14ac:dyDescent="0.25">
      <c r="A25" s="28" t="s">
        <v>58</v>
      </c>
      <c r="B25" s="24" t="s">
        <v>29</v>
      </c>
      <c r="C25" s="32">
        <v>20</v>
      </c>
      <c r="D25" s="32" t="s">
        <v>51</v>
      </c>
      <c r="E25" s="32"/>
      <c r="F25" s="26">
        <f t="shared" si="1"/>
        <v>0</v>
      </c>
    </row>
    <row r="26" spans="1:6" x14ac:dyDescent="0.25">
      <c r="A26" s="28" t="s">
        <v>59</v>
      </c>
      <c r="B26" s="24" t="s">
        <v>30</v>
      </c>
      <c r="C26" s="32">
        <v>2</v>
      </c>
      <c r="D26" s="32" t="s">
        <v>17</v>
      </c>
      <c r="E26" s="32"/>
      <c r="F26" s="26">
        <f t="shared" si="1"/>
        <v>0</v>
      </c>
    </row>
    <row r="27" spans="1:6" x14ac:dyDescent="0.25">
      <c r="A27" s="28" t="s">
        <v>60</v>
      </c>
      <c r="B27" s="24" t="s">
        <v>31</v>
      </c>
      <c r="C27" s="32">
        <v>1</v>
      </c>
      <c r="D27" s="32" t="s">
        <v>17</v>
      </c>
      <c r="E27" s="32"/>
      <c r="F27" s="26">
        <f t="shared" si="1"/>
        <v>0</v>
      </c>
    </row>
    <row r="28" spans="1:6" x14ac:dyDescent="0.25">
      <c r="A28" s="28" t="s">
        <v>61</v>
      </c>
      <c r="B28" s="24" t="s">
        <v>32</v>
      </c>
      <c r="C28" s="32">
        <v>450</v>
      </c>
      <c r="D28" s="32" t="s">
        <v>52</v>
      </c>
      <c r="E28" s="32"/>
      <c r="F28" s="26">
        <f t="shared" si="1"/>
        <v>0</v>
      </c>
    </row>
    <row r="29" spans="1:6" x14ac:dyDescent="0.25">
      <c r="A29" s="28" t="s">
        <v>62</v>
      </c>
      <c r="B29" s="24" t="s">
        <v>33</v>
      </c>
      <c r="C29" s="32">
        <v>30</v>
      </c>
      <c r="D29" s="32" t="s">
        <v>53</v>
      </c>
      <c r="E29" s="32"/>
      <c r="F29" s="26">
        <f t="shared" si="1"/>
        <v>0</v>
      </c>
    </row>
    <row r="30" spans="1:6" ht="24" x14ac:dyDescent="0.25">
      <c r="A30" s="28" t="s">
        <v>63</v>
      </c>
      <c r="B30" s="24" t="s">
        <v>34</v>
      </c>
      <c r="C30" s="32">
        <v>20</v>
      </c>
      <c r="D30" s="32" t="s">
        <v>53</v>
      </c>
      <c r="E30" s="32"/>
      <c r="F30" s="26">
        <f t="shared" si="1"/>
        <v>0</v>
      </c>
    </row>
    <row r="31" spans="1:6" x14ac:dyDescent="0.25">
      <c r="A31" s="28" t="s">
        <v>64</v>
      </c>
      <c r="B31" s="24" t="s">
        <v>35</v>
      </c>
      <c r="C31" s="32">
        <v>300</v>
      </c>
      <c r="D31" s="32" t="s">
        <v>51</v>
      </c>
      <c r="E31" s="32"/>
      <c r="F31" s="26">
        <f t="shared" si="1"/>
        <v>0</v>
      </c>
    </row>
    <row r="32" spans="1:6" x14ac:dyDescent="0.25">
      <c r="A32" s="28" t="s">
        <v>65</v>
      </c>
      <c r="B32" s="24" t="s">
        <v>36</v>
      </c>
      <c r="C32" s="32">
        <v>200</v>
      </c>
      <c r="D32" s="32" t="s">
        <v>52</v>
      </c>
      <c r="E32" s="32"/>
      <c r="F32" s="26">
        <f t="shared" si="1"/>
        <v>0</v>
      </c>
    </row>
    <row r="33" spans="1:6" x14ac:dyDescent="0.25">
      <c r="A33" s="28" t="s">
        <v>66</v>
      </c>
      <c r="B33" s="24" t="s">
        <v>37</v>
      </c>
      <c r="C33" s="32">
        <v>200</v>
      </c>
      <c r="D33" s="32" t="s">
        <v>52</v>
      </c>
      <c r="E33" s="32"/>
      <c r="F33" s="26">
        <f t="shared" si="1"/>
        <v>0</v>
      </c>
    </row>
    <row r="34" spans="1:6" x14ac:dyDescent="0.25">
      <c r="A34" s="28" t="s">
        <v>67</v>
      </c>
      <c r="B34" s="24" t="s">
        <v>38</v>
      </c>
      <c r="C34" s="32">
        <v>4</v>
      </c>
      <c r="D34" s="32" t="s">
        <v>20</v>
      </c>
      <c r="E34" s="32"/>
      <c r="F34" s="26">
        <f t="shared" si="1"/>
        <v>0</v>
      </c>
    </row>
    <row r="35" spans="1:6" x14ac:dyDescent="0.25">
      <c r="A35" s="28" t="s">
        <v>68</v>
      </c>
      <c r="B35" s="24" t="s">
        <v>39</v>
      </c>
      <c r="C35" s="32">
        <v>200</v>
      </c>
      <c r="D35" s="32" t="s">
        <v>52</v>
      </c>
      <c r="E35" s="32"/>
      <c r="F35" s="26">
        <f t="shared" si="1"/>
        <v>0</v>
      </c>
    </row>
    <row r="36" spans="1:6" x14ac:dyDescent="0.25">
      <c r="A36" s="28" t="s">
        <v>69</v>
      </c>
      <c r="B36" s="24" t="s">
        <v>40</v>
      </c>
      <c r="C36" s="32">
        <v>65</v>
      </c>
      <c r="D36" s="32" t="s">
        <v>52</v>
      </c>
      <c r="E36" s="32"/>
      <c r="F36" s="26">
        <f t="shared" si="1"/>
        <v>0</v>
      </c>
    </row>
    <row r="37" spans="1:6" x14ac:dyDescent="0.25">
      <c r="A37" s="28" t="s">
        <v>70</v>
      </c>
      <c r="B37" s="24" t="s">
        <v>41</v>
      </c>
      <c r="C37" s="32">
        <v>1</v>
      </c>
      <c r="D37" s="32" t="s">
        <v>17</v>
      </c>
      <c r="E37" s="32"/>
      <c r="F37" s="26">
        <f t="shared" si="1"/>
        <v>0</v>
      </c>
    </row>
    <row r="38" spans="1:6" x14ac:dyDescent="0.25">
      <c r="A38" s="28" t="s">
        <v>71</v>
      </c>
      <c r="B38" s="24" t="s">
        <v>42</v>
      </c>
      <c r="C38" s="32">
        <v>4</v>
      </c>
      <c r="D38" s="32" t="s">
        <v>17</v>
      </c>
      <c r="E38" s="32"/>
      <c r="F38" s="26">
        <f t="shared" si="1"/>
        <v>0</v>
      </c>
    </row>
    <row r="39" spans="1:6" x14ac:dyDescent="0.25">
      <c r="A39" s="28" t="s">
        <v>72</v>
      </c>
      <c r="B39" s="24" t="s">
        <v>43</v>
      </c>
      <c r="C39" s="32">
        <v>30</v>
      </c>
      <c r="D39" s="32" t="s">
        <v>54</v>
      </c>
      <c r="E39" s="32"/>
      <c r="F39" s="26">
        <f t="shared" si="1"/>
        <v>0</v>
      </c>
    </row>
    <row r="40" spans="1:6" x14ac:dyDescent="0.25">
      <c r="A40" s="28" t="s">
        <v>73</v>
      </c>
      <c r="B40" s="24" t="s">
        <v>44</v>
      </c>
      <c r="C40" s="32">
        <v>60</v>
      </c>
      <c r="D40" s="32" t="s">
        <v>54</v>
      </c>
      <c r="E40" s="32"/>
      <c r="F40" s="26">
        <f t="shared" si="1"/>
        <v>0</v>
      </c>
    </row>
    <row r="41" spans="1:6" x14ac:dyDescent="0.25">
      <c r="A41" s="28" t="s">
        <v>74</v>
      </c>
      <c r="B41" s="24" t="s">
        <v>45</v>
      </c>
      <c r="C41" s="32">
        <v>4</v>
      </c>
      <c r="D41" s="32" t="s">
        <v>20</v>
      </c>
      <c r="E41" s="32"/>
      <c r="F41" s="26">
        <f t="shared" si="1"/>
        <v>0</v>
      </c>
    </row>
    <row r="42" spans="1:6" x14ac:dyDescent="0.25">
      <c r="A42" s="28" t="s">
        <v>75</v>
      </c>
      <c r="B42" s="24" t="s">
        <v>46</v>
      </c>
      <c r="C42" s="32">
        <v>20</v>
      </c>
      <c r="D42" s="32" t="s">
        <v>54</v>
      </c>
      <c r="E42" s="32"/>
      <c r="F42" s="26">
        <f t="shared" si="1"/>
        <v>0</v>
      </c>
    </row>
    <row r="43" spans="1:6" ht="24" x14ac:dyDescent="0.25">
      <c r="A43" s="28" t="s">
        <v>76</v>
      </c>
      <c r="B43" s="24" t="s">
        <v>47</v>
      </c>
      <c r="C43" s="32">
        <v>350</v>
      </c>
      <c r="D43" s="32" t="s">
        <v>52</v>
      </c>
      <c r="E43" s="32"/>
      <c r="F43" s="26">
        <f t="shared" si="1"/>
        <v>0</v>
      </c>
    </row>
    <row r="44" spans="1:6" x14ac:dyDescent="0.25">
      <c r="A44" s="28" t="s">
        <v>77</v>
      </c>
      <c r="B44" s="24" t="s">
        <v>48</v>
      </c>
      <c r="C44" s="32">
        <v>40</v>
      </c>
      <c r="D44" s="32" t="s">
        <v>52</v>
      </c>
      <c r="E44" s="32"/>
      <c r="F44" s="26">
        <f t="shared" si="1"/>
        <v>0</v>
      </c>
    </row>
    <row r="45" spans="1:6" ht="15.75" thickBot="1" x14ac:dyDescent="0.3">
      <c r="A45" s="29" t="s">
        <v>78</v>
      </c>
      <c r="B45" s="36" t="s">
        <v>49</v>
      </c>
      <c r="C45" s="33">
        <v>1</v>
      </c>
      <c r="D45" s="33" t="s">
        <v>17</v>
      </c>
      <c r="E45" s="33"/>
      <c r="F45" s="35">
        <f t="shared" si="1"/>
        <v>0</v>
      </c>
    </row>
    <row r="46" spans="1:6" ht="15.75" thickBot="1" x14ac:dyDescent="0.3">
      <c r="B46"/>
      <c r="C46" s="8"/>
      <c r="D46" s="1"/>
      <c r="E46" s="1" t="s">
        <v>79</v>
      </c>
      <c r="F46" s="37">
        <f>SUM(F20:F45)</f>
        <v>0</v>
      </c>
    </row>
    <row r="48" spans="1:6" x14ac:dyDescent="0.25">
      <c r="B48" s="56" t="s">
        <v>86</v>
      </c>
      <c r="C48" s="56"/>
      <c r="D48" s="56"/>
      <c r="E48" s="56"/>
      <c r="F48" s="40">
        <f>F46+F15</f>
        <v>0</v>
      </c>
    </row>
    <row r="49" spans="2:6" x14ac:dyDescent="0.25">
      <c r="B49" s="56" t="s">
        <v>85</v>
      </c>
      <c r="C49" s="56"/>
      <c r="D49" s="56"/>
      <c r="E49" s="56"/>
      <c r="F49" s="40">
        <f>F48*23%</f>
        <v>0</v>
      </c>
    </row>
    <row r="50" spans="2:6" x14ac:dyDescent="0.25">
      <c r="B50" s="57" t="s">
        <v>87</v>
      </c>
      <c r="C50" s="57"/>
      <c r="D50" s="57"/>
      <c r="E50" s="57"/>
      <c r="F50" s="40">
        <f>F48+F49</f>
        <v>0</v>
      </c>
    </row>
    <row r="53" spans="2:6" x14ac:dyDescent="0.25">
      <c r="C53" s="55" t="s">
        <v>88</v>
      </c>
      <c r="D53" s="55"/>
      <c r="E53" s="55"/>
      <c r="F53" s="55"/>
    </row>
    <row r="54" spans="2:6" x14ac:dyDescent="0.25">
      <c r="C54" s="55"/>
      <c r="D54" s="55"/>
      <c r="E54" s="55"/>
      <c r="F54" s="55"/>
    </row>
    <row r="55" spans="2:6" x14ac:dyDescent="0.25">
      <c r="C55" s="55"/>
      <c r="D55" s="55"/>
      <c r="E55" s="55"/>
      <c r="F55" s="55"/>
    </row>
    <row r="56" spans="2:6" x14ac:dyDescent="0.25">
      <c r="C56" s="55"/>
      <c r="D56" s="55"/>
      <c r="E56" s="55"/>
      <c r="F56" s="55"/>
    </row>
    <row r="57" spans="2:6" x14ac:dyDescent="0.25">
      <c r="C57" s="55"/>
      <c r="D57" s="55"/>
      <c r="E57" s="55"/>
      <c r="F57" s="55"/>
    </row>
    <row r="58" spans="2:6" x14ac:dyDescent="0.25">
      <c r="C58" s="55"/>
      <c r="D58" s="55"/>
      <c r="E58" s="55"/>
      <c r="F58" s="55"/>
    </row>
    <row r="59" spans="2:6" x14ac:dyDescent="0.25">
      <c r="C59" s="55"/>
      <c r="D59" s="55"/>
      <c r="E59" s="55"/>
      <c r="F59" s="55"/>
    </row>
    <row r="60" spans="2:6" x14ac:dyDescent="0.25">
      <c r="C60" s="55"/>
      <c r="D60" s="55"/>
      <c r="E60" s="55"/>
      <c r="F60" s="55"/>
    </row>
    <row r="61" spans="2:6" x14ac:dyDescent="0.25">
      <c r="C61" s="55" t="s">
        <v>89</v>
      </c>
      <c r="D61" s="55"/>
      <c r="E61" s="55"/>
      <c r="F61" s="55"/>
    </row>
  </sheetData>
  <mergeCells count="9">
    <mergeCell ref="A3:F3"/>
    <mergeCell ref="C53:F60"/>
    <mergeCell ref="C61:F61"/>
    <mergeCell ref="B48:E48"/>
    <mergeCell ref="B49:E49"/>
    <mergeCell ref="B50:E50"/>
    <mergeCell ref="A5:F5"/>
    <mergeCell ref="A16:F16"/>
    <mergeCell ref="B19:F19"/>
  </mergeCells>
  <printOptions horizontalCentered="1"/>
  <pageMargins left="0.70866141732283472" right="0.70866141732283472" top="1.0629921259842521" bottom="0.74803149606299213" header="0.31496062992125984" footer="0.31496062992125984"/>
  <pageSetup paperSize="9" scale="80" orientation="portrait" r:id="rId1"/>
  <headerFooter>
    <oddHeader>&amp;C"Remont główny wiaduktu linii kolejowej nr 203 Tczew - Kostrzyn w km 144,522"</oddHeader>
    <oddFooter>&amp;R2.&amp;P</oddFooter>
  </headerFooter>
  <rowBreaks count="1" manualBreakCount="1">
    <brk id="3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0A80-59A0-49E3-A8FD-C70C38E9288A}">
  <dimension ref="A1:F31"/>
  <sheetViews>
    <sheetView topLeftCell="A9" workbookViewId="0">
      <selection activeCell="E19" sqref="E19"/>
    </sheetView>
  </sheetViews>
  <sheetFormatPr defaultRowHeight="15" x14ac:dyDescent="0.25"/>
  <cols>
    <col min="2" max="2" width="56.140625" customWidth="1"/>
    <col min="5" max="5" width="15.7109375" customWidth="1"/>
    <col min="6" max="6" width="19.42578125" customWidth="1"/>
  </cols>
  <sheetData>
    <row r="1" spans="1:6" x14ac:dyDescent="0.25">
      <c r="A1" s="1"/>
      <c r="B1" s="2"/>
    </row>
    <row r="2" spans="1:6" x14ac:dyDescent="0.25">
      <c r="A2" s="1"/>
      <c r="B2" s="2"/>
    </row>
    <row r="3" spans="1:6" ht="57.75" customHeight="1" thickBot="1" x14ac:dyDescent="0.3">
      <c r="A3" s="64" t="s">
        <v>90</v>
      </c>
      <c r="B3" s="65"/>
      <c r="C3" s="65"/>
      <c r="D3" s="65"/>
      <c r="E3" s="65"/>
      <c r="F3" s="65"/>
    </row>
    <row r="4" spans="1:6" ht="15.75" thickBot="1" x14ac:dyDescent="0.3">
      <c r="A4" s="5">
        <v>2</v>
      </c>
      <c r="B4" s="61"/>
      <c r="C4" s="62"/>
      <c r="D4" s="62"/>
      <c r="E4" s="62"/>
      <c r="F4" s="63"/>
    </row>
    <row r="5" spans="1:6" ht="74.25" customHeight="1" x14ac:dyDescent="0.25">
      <c r="A5" s="27">
        <v>1</v>
      </c>
      <c r="B5" s="39" t="s">
        <v>91</v>
      </c>
      <c r="C5" s="31">
        <v>2000</v>
      </c>
      <c r="D5" s="31" t="s">
        <v>92</v>
      </c>
      <c r="E5" s="31"/>
      <c r="F5" s="34">
        <f>E5*C5</f>
        <v>0</v>
      </c>
    </row>
    <row r="6" spans="1:6" x14ac:dyDescent="0.25">
      <c r="A6" s="28">
        <v>2</v>
      </c>
      <c r="B6" s="24" t="s">
        <v>93</v>
      </c>
      <c r="C6" s="32">
        <v>100</v>
      </c>
      <c r="D6" s="32" t="s">
        <v>20</v>
      </c>
      <c r="E6" s="32"/>
      <c r="F6" s="26">
        <f t="shared" ref="F6:F19" si="0">E6*C6</f>
        <v>0</v>
      </c>
    </row>
    <row r="7" spans="1:6" ht="24" x14ac:dyDescent="0.25">
      <c r="A7" s="28">
        <v>3</v>
      </c>
      <c r="B7" s="24" t="s">
        <v>94</v>
      </c>
      <c r="C7" s="32">
        <v>1625</v>
      </c>
      <c r="D7" s="32" t="s">
        <v>92</v>
      </c>
      <c r="E7" s="32"/>
      <c r="F7" s="26">
        <f t="shared" si="0"/>
        <v>0</v>
      </c>
    </row>
    <row r="8" spans="1:6" ht="120" x14ac:dyDescent="0.25">
      <c r="A8" s="28">
        <v>4</v>
      </c>
      <c r="B8" s="24" t="s">
        <v>95</v>
      </c>
      <c r="C8" s="32">
        <v>1125</v>
      </c>
      <c r="D8" s="32" t="s">
        <v>92</v>
      </c>
      <c r="E8" s="32"/>
      <c r="F8" s="26">
        <f t="shared" si="0"/>
        <v>0</v>
      </c>
    </row>
    <row r="9" spans="1:6" ht="132" x14ac:dyDescent="0.25">
      <c r="A9" s="28">
        <v>5</v>
      </c>
      <c r="B9" s="24" t="s">
        <v>96</v>
      </c>
      <c r="C9" s="32">
        <v>217</v>
      </c>
      <c r="D9" s="32" t="s">
        <v>92</v>
      </c>
      <c r="E9" s="32"/>
      <c r="F9" s="26">
        <f t="shared" si="0"/>
        <v>0</v>
      </c>
    </row>
    <row r="10" spans="1:6" ht="24" x14ac:dyDescent="0.25">
      <c r="A10" s="28">
        <v>6</v>
      </c>
      <c r="B10" s="24" t="s">
        <v>97</v>
      </c>
      <c r="C10" s="32">
        <v>220</v>
      </c>
      <c r="D10" s="32" t="s">
        <v>92</v>
      </c>
      <c r="E10" s="32"/>
      <c r="F10" s="26">
        <f t="shared" si="0"/>
        <v>0</v>
      </c>
    </row>
    <row r="11" spans="1:6" ht="37.5" x14ac:dyDescent="0.25">
      <c r="A11" s="28">
        <v>7</v>
      </c>
      <c r="B11" s="24" t="s">
        <v>98</v>
      </c>
      <c r="C11" s="32">
        <v>550</v>
      </c>
      <c r="D11" s="32" t="s">
        <v>52</v>
      </c>
      <c r="E11" s="32"/>
      <c r="F11" s="26">
        <f t="shared" si="0"/>
        <v>0</v>
      </c>
    </row>
    <row r="12" spans="1:6" ht="36" x14ac:dyDescent="0.25">
      <c r="A12" s="28">
        <v>8</v>
      </c>
      <c r="B12" s="24" t="s">
        <v>99</v>
      </c>
      <c r="C12" s="32">
        <v>20</v>
      </c>
      <c r="D12" s="32" t="s">
        <v>53</v>
      </c>
      <c r="E12" s="32"/>
      <c r="F12" s="26">
        <f t="shared" si="0"/>
        <v>0</v>
      </c>
    </row>
    <row r="13" spans="1:6" x14ac:dyDescent="0.25">
      <c r="A13" s="28">
        <v>9</v>
      </c>
      <c r="B13" s="24" t="s">
        <v>100</v>
      </c>
      <c r="C13" s="32">
        <v>10</v>
      </c>
      <c r="D13" s="32" t="s">
        <v>101</v>
      </c>
      <c r="E13" s="32"/>
      <c r="F13" s="26">
        <f t="shared" si="0"/>
        <v>0</v>
      </c>
    </row>
    <row r="14" spans="1:6" ht="24" x14ac:dyDescent="0.25">
      <c r="A14" s="28">
        <v>10</v>
      </c>
      <c r="B14" s="24" t="s">
        <v>102</v>
      </c>
      <c r="C14" s="32">
        <v>200</v>
      </c>
      <c r="D14" s="32" t="s">
        <v>52</v>
      </c>
      <c r="E14" s="32"/>
      <c r="F14" s="26">
        <f t="shared" si="0"/>
        <v>0</v>
      </c>
    </row>
    <row r="15" spans="1:6" ht="24" x14ac:dyDescent="0.25">
      <c r="A15" s="28">
        <v>11</v>
      </c>
      <c r="B15" s="24" t="s">
        <v>103</v>
      </c>
      <c r="C15" s="32">
        <v>30</v>
      </c>
      <c r="D15" s="32" t="s">
        <v>53</v>
      </c>
      <c r="E15" s="32"/>
      <c r="F15" s="26">
        <f t="shared" si="0"/>
        <v>0</v>
      </c>
    </row>
    <row r="16" spans="1:6" x14ac:dyDescent="0.25">
      <c r="A16" s="28">
        <v>12</v>
      </c>
      <c r="B16" s="24" t="s">
        <v>104</v>
      </c>
      <c r="C16" s="32">
        <v>10</v>
      </c>
      <c r="D16" s="32" t="s">
        <v>53</v>
      </c>
      <c r="E16" s="32"/>
      <c r="F16" s="26">
        <f t="shared" si="0"/>
        <v>0</v>
      </c>
    </row>
    <row r="17" spans="1:6" ht="24" x14ac:dyDescent="0.25">
      <c r="A17" s="28">
        <v>13</v>
      </c>
      <c r="B17" s="24" t="s">
        <v>105</v>
      </c>
      <c r="C17" s="32">
        <v>4</v>
      </c>
      <c r="D17" s="32" t="s">
        <v>20</v>
      </c>
      <c r="E17" s="32"/>
      <c r="F17" s="26">
        <f t="shared" si="0"/>
        <v>0</v>
      </c>
    </row>
    <row r="18" spans="1:6" x14ac:dyDescent="0.25">
      <c r="A18" s="28">
        <v>14</v>
      </c>
      <c r="B18" s="24" t="s">
        <v>106</v>
      </c>
      <c r="C18" s="32">
        <v>20</v>
      </c>
      <c r="D18" s="32" t="s">
        <v>54</v>
      </c>
      <c r="E18" s="32"/>
      <c r="F18" s="26">
        <f t="shared" si="0"/>
        <v>0</v>
      </c>
    </row>
    <row r="19" spans="1:6" ht="15.75" thickBot="1" x14ac:dyDescent="0.3">
      <c r="A19" s="28">
        <v>15</v>
      </c>
      <c r="B19" s="24" t="s">
        <v>107</v>
      </c>
      <c r="C19" s="32">
        <v>40</v>
      </c>
      <c r="D19" s="32" t="s">
        <v>52</v>
      </c>
      <c r="E19" s="32"/>
      <c r="F19" s="26">
        <f t="shared" si="0"/>
        <v>0</v>
      </c>
    </row>
    <row r="20" spans="1:6" ht="15.75" thickBot="1" x14ac:dyDescent="0.3">
      <c r="A20" s="1"/>
      <c r="C20" s="66" t="s">
        <v>108</v>
      </c>
      <c r="D20" s="66"/>
      <c r="E20" s="67"/>
      <c r="F20" s="37">
        <f>SUM(F5:F19)</f>
        <v>0</v>
      </c>
    </row>
    <row r="21" spans="1:6" ht="15.75" thickBot="1" x14ac:dyDescent="0.3">
      <c r="A21" s="1"/>
      <c r="C21" s="68" t="s">
        <v>85</v>
      </c>
      <c r="D21" s="68"/>
      <c r="E21" s="68"/>
      <c r="F21" s="37">
        <f>F20*23%</f>
        <v>0</v>
      </c>
    </row>
    <row r="22" spans="1:6" ht="15.75" thickBot="1" x14ac:dyDescent="0.3">
      <c r="A22" s="1"/>
      <c r="C22" s="68" t="s">
        <v>87</v>
      </c>
      <c r="D22" s="68"/>
      <c r="E22" s="68"/>
      <c r="F22" s="37">
        <f>F20+F21</f>
        <v>0</v>
      </c>
    </row>
    <row r="23" spans="1:6" x14ac:dyDescent="0.25">
      <c r="A23" s="1"/>
      <c r="C23" s="55" t="s">
        <v>88</v>
      </c>
      <c r="D23" s="55"/>
      <c r="E23" s="55"/>
      <c r="F23" s="55"/>
    </row>
    <row r="24" spans="1:6" x14ac:dyDescent="0.25">
      <c r="A24" s="1"/>
      <c r="C24" s="55"/>
      <c r="D24" s="55"/>
      <c r="E24" s="55"/>
      <c r="F24" s="55"/>
    </row>
    <row r="25" spans="1:6" x14ac:dyDescent="0.25">
      <c r="A25" s="1"/>
      <c r="C25" s="55"/>
      <c r="D25" s="55"/>
      <c r="E25" s="55"/>
      <c r="F25" s="55"/>
    </row>
    <row r="26" spans="1:6" x14ac:dyDescent="0.25">
      <c r="A26" s="1"/>
      <c r="C26" s="55"/>
      <c r="D26" s="55"/>
      <c r="E26" s="55"/>
      <c r="F26" s="55"/>
    </row>
    <row r="27" spans="1:6" x14ac:dyDescent="0.25">
      <c r="A27" s="1"/>
      <c r="C27" s="55"/>
      <c r="D27" s="55"/>
      <c r="E27" s="55"/>
      <c r="F27" s="55"/>
    </row>
    <row r="28" spans="1:6" x14ac:dyDescent="0.25">
      <c r="A28" s="1"/>
      <c r="C28" s="55"/>
      <c r="D28" s="55"/>
      <c r="E28" s="55"/>
      <c r="F28" s="55"/>
    </row>
    <row r="29" spans="1:6" x14ac:dyDescent="0.25">
      <c r="A29" s="1"/>
      <c r="C29" s="55"/>
      <c r="D29" s="55"/>
      <c r="E29" s="55"/>
      <c r="F29" s="55"/>
    </row>
    <row r="30" spans="1:6" x14ac:dyDescent="0.25">
      <c r="A30" s="1"/>
      <c r="C30" s="55"/>
      <c r="D30" s="55"/>
      <c r="E30" s="55"/>
      <c r="F30" s="55"/>
    </row>
    <row r="31" spans="1:6" x14ac:dyDescent="0.25">
      <c r="A31" s="1"/>
      <c r="C31" s="55" t="s">
        <v>89</v>
      </c>
      <c r="D31" s="55"/>
      <c r="E31" s="55"/>
      <c r="F31" s="55"/>
    </row>
  </sheetData>
  <mergeCells count="7">
    <mergeCell ref="C31:F31"/>
    <mergeCell ref="A3:F3"/>
    <mergeCell ref="B4:F4"/>
    <mergeCell ref="C20:E20"/>
    <mergeCell ref="C21:E21"/>
    <mergeCell ref="C22:E22"/>
    <mergeCell ref="C23:F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ECC1-58B1-4FDC-BD65-99701D408E2E}">
  <dimension ref="A1:F21"/>
  <sheetViews>
    <sheetView workbookViewId="0">
      <selection activeCell="E8" sqref="E8"/>
    </sheetView>
  </sheetViews>
  <sheetFormatPr defaultRowHeight="15" x14ac:dyDescent="0.25"/>
  <cols>
    <col min="2" max="2" width="64.7109375" customWidth="1"/>
    <col min="5" max="5" width="15.42578125" customWidth="1"/>
    <col min="6" max="6" width="16" customWidth="1"/>
  </cols>
  <sheetData>
    <row r="1" spans="1:6" x14ac:dyDescent="0.25">
      <c r="A1" s="1"/>
      <c r="B1" s="2"/>
      <c r="E1" t="s">
        <v>109</v>
      </c>
    </row>
    <row r="2" spans="1:6" x14ac:dyDescent="0.25">
      <c r="A2" s="1"/>
      <c r="B2" s="2"/>
    </row>
    <row r="3" spans="1:6" ht="63.75" customHeight="1" thickBot="1" x14ac:dyDescent="0.3">
      <c r="A3" s="64" t="s">
        <v>110</v>
      </c>
      <c r="B3" s="65"/>
      <c r="C3" s="65"/>
      <c r="D3" s="65"/>
      <c r="E3" s="65"/>
      <c r="F3" s="65"/>
    </row>
    <row r="4" spans="1:6" ht="15.75" thickBot="1" x14ac:dyDescent="0.3">
      <c r="A4" s="5">
        <v>2</v>
      </c>
      <c r="B4" s="61"/>
      <c r="C4" s="62"/>
      <c r="D4" s="62"/>
      <c r="E4" s="62"/>
      <c r="F4" s="63"/>
    </row>
    <row r="5" spans="1:6" ht="80.25" customHeight="1" x14ac:dyDescent="0.25">
      <c r="A5" s="28">
        <v>1</v>
      </c>
      <c r="B5" s="24" t="s">
        <v>111</v>
      </c>
      <c r="C5" s="32">
        <v>1</v>
      </c>
      <c r="D5" s="32" t="s">
        <v>17</v>
      </c>
      <c r="E5" s="32"/>
      <c r="F5" s="26">
        <f t="shared" ref="F5:F8" si="0">E5*C5</f>
        <v>0</v>
      </c>
    </row>
    <row r="6" spans="1:6" ht="42.75" customHeight="1" x14ac:dyDescent="0.25">
      <c r="A6" s="28">
        <v>2</v>
      </c>
      <c r="B6" s="24" t="s">
        <v>112</v>
      </c>
      <c r="C6" s="32">
        <v>480</v>
      </c>
      <c r="D6" s="32" t="s">
        <v>113</v>
      </c>
      <c r="E6" s="32"/>
      <c r="F6" s="26">
        <f t="shared" si="0"/>
        <v>0</v>
      </c>
    </row>
    <row r="7" spans="1:6" ht="64.5" customHeight="1" x14ac:dyDescent="0.25">
      <c r="A7" s="28">
        <v>3</v>
      </c>
      <c r="B7" s="24" t="s">
        <v>114</v>
      </c>
      <c r="C7" s="32">
        <v>1</v>
      </c>
      <c r="D7" s="32" t="s">
        <v>17</v>
      </c>
      <c r="E7" s="32"/>
      <c r="F7" s="26">
        <f t="shared" si="0"/>
        <v>0</v>
      </c>
    </row>
    <row r="8" spans="1:6" ht="66.75" customHeight="1" thickBot="1" x14ac:dyDescent="0.3">
      <c r="A8" s="28">
        <v>4</v>
      </c>
      <c r="B8" s="24" t="s">
        <v>115</v>
      </c>
      <c r="C8" s="32">
        <v>1</v>
      </c>
      <c r="D8" s="32" t="s">
        <v>17</v>
      </c>
      <c r="E8" s="32"/>
      <c r="F8" s="26">
        <f t="shared" si="0"/>
        <v>0</v>
      </c>
    </row>
    <row r="9" spans="1:6" ht="15.75" thickBot="1" x14ac:dyDescent="0.3">
      <c r="A9" s="1"/>
      <c r="C9" s="66" t="s">
        <v>108</v>
      </c>
      <c r="D9" s="66"/>
      <c r="E9" s="67"/>
      <c r="F9" s="37">
        <f>F8+F7+F6+F5</f>
        <v>0</v>
      </c>
    </row>
    <row r="10" spans="1:6" ht="15.75" thickBot="1" x14ac:dyDescent="0.3">
      <c r="A10" s="1"/>
      <c r="C10" s="68" t="s">
        <v>85</v>
      </c>
      <c r="D10" s="68"/>
      <c r="E10" s="68"/>
      <c r="F10" s="37">
        <f>F9*23%</f>
        <v>0</v>
      </c>
    </row>
    <row r="11" spans="1:6" ht="15.75" thickBot="1" x14ac:dyDescent="0.3">
      <c r="A11" s="1"/>
      <c r="C11" s="68" t="s">
        <v>87</v>
      </c>
      <c r="D11" s="68"/>
      <c r="E11" s="68"/>
      <c r="F11" s="37">
        <f>F9+F10</f>
        <v>0</v>
      </c>
    </row>
    <row r="12" spans="1:6" x14ac:dyDescent="0.25">
      <c r="A12" s="1"/>
      <c r="C12" s="55" t="s">
        <v>88</v>
      </c>
      <c r="D12" s="55"/>
      <c r="E12" s="55"/>
      <c r="F12" s="55"/>
    </row>
    <row r="13" spans="1:6" x14ac:dyDescent="0.25">
      <c r="A13" s="1"/>
      <c r="C13" s="55"/>
      <c r="D13" s="55"/>
      <c r="E13" s="55"/>
      <c r="F13" s="55"/>
    </row>
    <row r="14" spans="1:6" x14ac:dyDescent="0.25">
      <c r="A14" s="1"/>
      <c r="C14" s="55"/>
      <c r="D14" s="55"/>
      <c r="E14" s="55"/>
      <c r="F14" s="55"/>
    </row>
    <row r="15" spans="1:6" x14ac:dyDescent="0.25">
      <c r="A15" s="1"/>
      <c r="C15" s="55"/>
      <c r="D15" s="55"/>
      <c r="E15" s="55"/>
      <c r="F15" s="55"/>
    </row>
    <row r="16" spans="1:6" x14ac:dyDescent="0.25">
      <c r="A16" s="1"/>
      <c r="C16" s="55"/>
      <c r="D16" s="55"/>
      <c r="E16" s="55"/>
      <c r="F16" s="55"/>
    </row>
    <row r="17" spans="1:6" x14ac:dyDescent="0.25">
      <c r="A17" s="1"/>
      <c r="C17" s="55"/>
      <c r="D17" s="55"/>
      <c r="E17" s="55"/>
      <c r="F17" s="55"/>
    </row>
    <row r="18" spans="1:6" x14ac:dyDescent="0.25">
      <c r="A18" s="1"/>
      <c r="C18" s="55"/>
      <c r="D18" s="55"/>
      <c r="E18" s="55"/>
      <c r="F18" s="55"/>
    </row>
    <row r="19" spans="1:6" x14ac:dyDescent="0.25">
      <c r="A19" s="1"/>
      <c r="C19" s="55"/>
      <c r="D19" s="55"/>
      <c r="E19" s="55"/>
      <c r="F19" s="55"/>
    </row>
    <row r="20" spans="1:6" x14ac:dyDescent="0.25">
      <c r="A20" s="1"/>
      <c r="C20" s="55" t="s">
        <v>89</v>
      </c>
      <c r="D20" s="55"/>
      <c r="E20" s="55"/>
      <c r="F20" s="55"/>
    </row>
    <row r="21" spans="1:6" x14ac:dyDescent="0.25">
      <c r="A21" s="1"/>
      <c r="C21" s="8"/>
      <c r="D21" s="1"/>
      <c r="E21" s="1"/>
      <c r="F21" s="41"/>
    </row>
  </sheetData>
  <mergeCells count="7">
    <mergeCell ref="C20:F20"/>
    <mergeCell ref="A3:F3"/>
    <mergeCell ref="B4:F4"/>
    <mergeCell ref="C9:E9"/>
    <mergeCell ref="C10:E10"/>
    <mergeCell ref="C11:E11"/>
    <mergeCell ref="C12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964B-846B-4DC0-AEDD-7A66045BA75E}">
  <dimension ref="A1:B12"/>
  <sheetViews>
    <sheetView workbookViewId="0">
      <selection activeCell="B5" sqref="B5"/>
    </sheetView>
  </sheetViews>
  <sheetFormatPr defaultRowHeight="15" x14ac:dyDescent="0.25"/>
  <cols>
    <col min="1" max="1" width="47.28515625" customWidth="1"/>
    <col min="2" max="2" width="36.85546875" customWidth="1"/>
  </cols>
  <sheetData>
    <row r="1" spans="1:2" ht="57" customHeight="1" thickBot="1" x14ac:dyDescent="0.3">
      <c r="A1" s="69" t="s">
        <v>125</v>
      </c>
      <c r="B1" s="70"/>
    </row>
    <row r="2" spans="1:2" ht="41.25" customHeight="1" x14ac:dyDescent="0.25">
      <c r="A2" s="42" t="s">
        <v>116</v>
      </c>
      <c r="B2" s="43">
        <f>' Robocizna'!F48</f>
        <v>0</v>
      </c>
    </row>
    <row r="3" spans="1:2" ht="33" customHeight="1" x14ac:dyDescent="0.25">
      <c r="A3" s="44" t="s">
        <v>117</v>
      </c>
      <c r="B3" s="45">
        <f>Materiały!F20</f>
        <v>0</v>
      </c>
    </row>
    <row r="4" spans="1:2" ht="43.5" customHeight="1" thickBot="1" x14ac:dyDescent="0.3">
      <c r="A4" s="46" t="s">
        <v>118</v>
      </c>
      <c r="B4" s="47">
        <f>Sprzęt!F9</f>
        <v>0</v>
      </c>
    </row>
    <row r="5" spans="1:2" ht="33.75" customHeight="1" x14ac:dyDescent="0.25">
      <c r="A5" s="48" t="s">
        <v>119</v>
      </c>
      <c r="B5" s="49">
        <f>ROUND(SUM(B2:B4),2)</f>
        <v>0</v>
      </c>
    </row>
    <row r="6" spans="1:2" ht="24" customHeight="1" x14ac:dyDescent="0.25">
      <c r="A6" s="50" t="s">
        <v>120</v>
      </c>
      <c r="B6" s="51">
        <f>ROUND(B5*1.23-B5,2)</f>
        <v>0</v>
      </c>
    </row>
    <row r="7" spans="1:2" ht="46.5" customHeight="1" thickBot="1" x14ac:dyDescent="0.3">
      <c r="A7" s="52" t="s">
        <v>121</v>
      </c>
      <c r="B7" s="53">
        <f>ROUND(B6+B5,2)</f>
        <v>0</v>
      </c>
    </row>
    <row r="8" spans="1:2" x14ac:dyDescent="0.25">
      <c r="B8" s="71" t="s">
        <v>122</v>
      </c>
    </row>
    <row r="9" spans="1:2" x14ac:dyDescent="0.25">
      <c r="B9" s="72"/>
    </row>
    <row r="10" spans="1:2" x14ac:dyDescent="0.25">
      <c r="B10" s="72"/>
    </row>
    <row r="11" spans="1:2" x14ac:dyDescent="0.25">
      <c r="B11" s="72"/>
    </row>
    <row r="12" spans="1:2" x14ac:dyDescent="0.25">
      <c r="B12" s="54" t="s">
        <v>123</v>
      </c>
    </row>
  </sheetData>
  <mergeCells count="2">
    <mergeCell ref="A1:B1"/>
    <mergeCell ref="B8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 Robocizna</vt:lpstr>
      <vt:lpstr>Materiały</vt:lpstr>
      <vt:lpstr>Sprzęt</vt:lpstr>
      <vt:lpstr>Podsumowanie</vt:lpstr>
      <vt:lpstr>' Robocizna'!Obszar_wydruku</vt:lpstr>
    </vt:vector>
  </TitlesOfParts>
  <Company>PKP PLK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Radek.Zboina@outlook.com</dc:creator>
  <cp:lastModifiedBy>Kulka Mariusz</cp:lastModifiedBy>
  <cp:lastPrinted>2025-10-16T09:46:34Z</cp:lastPrinted>
  <dcterms:created xsi:type="dcterms:W3CDTF">2016-10-24T13:38:17Z</dcterms:created>
  <dcterms:modified xsi:type="dcterms:W3CDTF">2025-10-16T12:54:30Z</dcterms:modified>
</cp:coreProperties>
</file>